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Data\Documents\Water harvesting - sheeted catchments\BIGG Water security project\"/>
    </mc:Choice>
  </mc:AlternateContent>
  <xr:revisionPtr revIDLastSave="0" documentId="8_{903AFA0F-EE91-4DA4-AC79-893BBDE04CC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Introduction" sheetId="4" r:id="rId1"/>
    <sheet name="Sheep water requirements" sheetId="1" r:id="rId2"/>
    <sheet name="Cattle water requirements" sheetId="3" r:id="rId3"/>
    <sheet name="Runoff Yield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2" l="1"/>
  <c r="H4" i="2"/>
  <c r="G4" i="2"/>
  <c r="F4" i="2"/>
  <c r="E4" i="2"/>
  <c r="D9" i="2"/>
  <c r="D8" i="2"/>
  <c r="D7" i="2"/>
  <c r="D6" i="2"/>
  <c r="D5" i="2"/>
  <c r="D4" i="2"/>
  <c r="L24" i="1"/>
  <c r="K24" i="1"/>
  <c r="E24" i="3" l="1"/>
  <c r="D24" i="3"/>
  <c r="E23" i="3"/>
  <c r="D23" i="3"/>
  <c r="E22" i="3"/>
  <c r="D22" i="3"/>
  <c r="E21" i="3"/>
  <c r="D21" i="3"/>
  <c r="I21" i="1"/>
  <c r="L21" i="1" s="1"/>
  <c r="I20" i="1"/>
  <c r="L20" i="1" s="1"/>
  <c r="H20" i="1"/>
  <c r="K20" i="1" s="1"/>
  <c r="J40" i="2"/>
  <c r="I40" i="2"/>
  <c r="H40" i="2"/>
  <c r="G40" i="2"/>
  <c r="F40" i="2"/>
  <c r="E40" i="2"/>
  <c r="J39" i="2"/>
  <c r="I39" i="2"/>
  <c r="H39" i="2"/>
  <c r="G39" i="2"/>
  <c r="F39" i="2"/>
  <c r="E39" i="2"/>
  <c r="J38" i="2"/>
  <c r="I38" i="2"/>
  <c r="H38" i="2"/>
  <c r="G38" i="2"/>
  <c r="F38" i="2"/>
  <c r="E38" i="2"/>
  <c r="J37" i="2"/>
  <c r="I37" i="2"/>
  <c r="H37" i="2"/>
  <c r="G37" i="2"/>
  <c r="F37" i="2"/>
  <c r="E37" i="2"/>
  <c r="J36" i="2"/>
  <c r="I36" i="2"/>
  <c r="H36" i="2"/>
  <c r="G36" i="2"/>
  <c r="F36" i="2"/>
  <c r="E36" i="2"/>
  <c r="J35" i="2"/>
  <c r="I35" i="2"/>
  <c r="H35" i="2"/>
  <c r="G35" i="2"/>
  <c r="F35" i="2"/>
  <c r="E35" i="2"/>
  <c r="J34" i="2"/>
  <c r="I34" i="2"/>
  <c r="H34" i="2"/>
  <c r="G34" i="2"/>
  <c r="F34" i="2"/>
  <c r="E34" i="2"/>
  <c r="J33" i="2"/>
  <c r="I33" i="2"/>
  <c r="H33" i="2"/>
  <c r="G33" i="2"/>
  <c r="F33" i="2"/>
  <c r="E33" i="2"/>
  <c r="J32" i="2"/>
  <c r="I32" i="2"/>
  <c r="H32" i="2"/>
  <c r="G32" i="2"/>
  <c r="F32" i="2"/>
  <c r="E32" i="2"/>
  <c r="J31" i="2"/>
  <c r="I31" i="2"/>
  <c r="H31" i="2"/>
  <c r="G31" i="2"/>
  <c r="F31" i="2"/>
  <c r="E31" i="2"/>
  <c r="J30" i="2"/>
  <c r="I30" i="2"/>
  <c r="H30" i="2"/>
  <c r="G30" i="2"/>
  <c r="F30" i="2"/>
  <c r="E30" i="2"/>
  <c r="J29" i="2"/>
  <c r="I29" i="2"/>
  <c r="H29" i="2"/>
  <c r="G29" i="2"/>
  <c r="F29" i="2"/>
  <c r="E29" i="2"/>
  <c r="J28" i="2"/>
  <c r="I28" i="2"/>
  <c r="H28" i="2"/>
  <c r="G28" i="2"/>
  <c r="F28" i="2"/>
  <c r="E28" i="2"/>
  <c r="J27" i="2"/>
  <c r="I27" i="2"/>
  <c r="H27" i="2"/>
  <c r="G27" i="2"/>
  <c r="F27" i="2"/>
  <c r="E27" i="2"/>
  <c r="J26" i="2"/>
  <c r="I26" i="2"/>
  <c r="H26" i="2"/>
  <c r="G26" i="2"/>
  <c r="F26" i="2"/>
  <c r="E26" i="2"/>
  <c r="J25" i="2"/>
  <c r="I25" i="2"/>
  <c r="H25" i="2"/>
  <c r="G25" i="2"/>
  <c r="F25" i="2"/>
  <c r="E25" i="2"/>
  <c r="J24" i="2"/>
  <c r="I24" i="2"/>
  <c r="H24" i="2"/>
  <c r="G24" i="2"/>
  <c r="F24" i="2"/>
  <c r="E24" i="2"/>
  <c r="J23" i="2"/>
  <c r="I23" i="2"/>
  <c r="H23" i="2"/>
  <c r="G23" i="2"/>
  <c r="F23" i="2"/>
  <c r="E23" i="2"/>
  <c r="J22" i="2"/>
  <c r="I22" i="2"/>
  <c r="H22" i="2"/>
  <c r="G22" i="2"/>
  <c r="F22" i="2"/>
  <c r="E22" i="2"/>
  <c r="J21" i="2"/>
  <c r="I21" i="2"/>
  <c r="H21" i="2"/>
  <c r="G21" i="2"/>
  <c r="F21" i="2"/>
  <c r="E21" i="2"/>
  <c r="J16" i="2"/>
  <c r="I16" i="2"/>
  <c r="H16" i="2"/>
  <c r="G16" i="2"/>
  <c r="F16" i="2"/>
  <c r="E16" i="2"/>
  <c r="J20" i="2"/>
  <c r="I20" i="2"/>
  <c r="H20" i="2"/>
  <c r="G20" i="2"/>
  <c r="F20" i="2"/>
  <c r="E20" i="2"/>
  <c r="J19" i="2"/>
  <c r="I19" i="2"/>
  <c r="H19" i="2"/>
  <c r="G19" i="2"/>
  <c r="F19" i="2"/>
  <c r="E19" i="2"/>
  <c r="J18" i="2"/>
  <c r="I18" i="2"/>
  <c r="H18" i="2"/>
  <c r="G18" i="2"/>
  <c r="F18" i="2"/>
  <c r="E18" i="2"/>
  <c r="J17" i="2"/>
  <c r="I17" i="2"/>
  <c r="H17" i="2"/>
  <c r="G17" i="2"/>
  <c r="F17" i="2"/>
  <c r="E17" i="2"/>
  <c r="I9" i="2"/>
  <c r="H9" i="2"/>
  <c r="G9" i="2"/>
  <c r="F9" i="2"/>
  <c r="E9" i="2"/>
  <c r="I8" i="2"/>
  <c r="H8" i="2"/>
  <c r="G8" i="2"/>
  <c r="F8" i="2"/>
  <c r="E8" i="2"/>
  <c r="I7" i="2"/>
  <c r="H7" i="2"/>
  <c r="G7" i="2"/>
  <c r="F7" i="2"/>
  <c r="E7" i="2"/>
  <c r="I6" i="2"/>
  <c r="H6" i="2"/>
  <c r="G6" i="2"/>
  <c r="F6" i="2"/>
  <c r="E6" i="2"/>
  <c r="I5" i="2"/>
  <c r="H5" i="2"/>
  <c r="G5" i="2"/>
  <c r="F5" i="2"/>
  <c r="E5" i="2"/>
  <c r="F21" i="3" l="1"/>
  <c r="F22" i="3"/>
  <c r="F24" i="3"/>
  <c r="F23" i="3"/>
  <c r="F25" i="3" s="1"/>
  <c r="H19" i="1"/>
  <c r="H18" i="1"/>
  <c r="K18" i="1" s="1"/>
  <c r="I19" i="1"/>
  <c r="L19" i="1" s="1"/>
  <c r="I18" i="1"/>
  <c r="L18" i="1" s="1"/>
  <c r="E10" i="1"/>
  <c r="C10" i="1"/>
  <c r="H21" i="1" s="1"/>
  <c r="K21" i="1" s="1"/>
  <c r="K19" i="1" l="1"/>
  <c r="I22" i="1"/>
  <c r="L22" i="1" s="1"/>
  <c r="K22" i="1" s="1"/>
  <c r="K23" i="1" s="1"/>
  <c r="E23" i="1"/>
  <c r="L23" i="1" l="1"/>
</calcChain>
</file>

<file path=xl/sharedStrings.xml><?xml version="1.0" encoding="utf-8"?>
<sst xmlns="http://schemas.openxmlformats.org/spreadsheetml/2006/main" count="97" uniqueCount="72">
  <si>
    <t>Water requirements for sheep</t>
  </si>
  <si>
    <t>Dry feed</t>
  </si>
  <si>
    <t xml:space="preserve">to </t>
  </si>
  <si>
    <t>Saltbush</t>
  </si>
  <si>
    <t>up to</t>
  </si>
  <si>
    <t>Lucerne Hay</t>
  </si>
  <si>
    <t>High protein stubbles</t>
  </si>
  <si>
    <t>DSE rating</t>
  </si>
  <si>
    <t>Days on dry feed</t>
  </si>
  <si>
    <t>Days on saltbush</t>
  </si>
  <si>
    <t>Days on high protein hay</t>
  </si>
  <si>
    <t>Days on high protein stubble</t>
  </si>
  <si>
    <t>Autumn / winter / spring</t>
  </si>
  <si>
    <t>Green feed</t>
  </si>
  <si>
    <t>Days on autumn / winter / spring feed</t>
  </si>
  <si>
    <t>Total for year</t>
  </si>
  <si>
    <t>High</t>
  </si>
  <si>
    <t>Low</t>
  </si>
  <si>
    <t>No. sheep</t>
  </si>
  <si>
    <t>DSE ratings</t>
  </si>
  <si>
    <t>Mature ewes</t>
  </si>
  <si>
    <t>Liveweight</t>
  </si>
  <si>
    <t>kg</t>
  </si>
  <si>
    <t>Dry</t>
  </si>
  <si>
    <t>Pregnant</t>
  </si>
  <si>
    <t>Single</t>
  </si>
  <si>
    <t>Twin</t>
  </si>
  <si>
    <t xml:space="preserve">Single </t>
  </si>
  <si>
    <t>Growing lambs</t>
  </si>
  <si>
    <t>Lactating</t>
  </si>
  <si>
    <t>Growth (g/day)</t>
  </si>
  <si>
    <t>Area:</t>
  </si>
  <si>
    <t>Yield (Litres)</t>
  </si>
  <si>
    <t>Annual rainfall (mm / yr)</t>
  </si>
  <si>
    <t>Length (m)</t>
  </si>
  <si>
    <t>Width (m)</t>
  </si>
  <si>
    <t>% runoff / surface imperviosness</t>
  </si>
  <si>
    <t>(Select from table above)</t>
  </si>
  <si>
    <t>Calculating run-off yield from an area</t>
  </si>
  <si>
    <r>
      <t>Area (m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)</t>
    </r>
  </si>
  <si>
    <t>1 DSE</t>
  </si>
  <si>
    <t>Water requirements for cattle</t>
  </si>
  <si>
    <t>Dry adult on saltbush</t>
  </si>
  <si>
    <t xml:space="preserve">Dry adult </t>
  </si>
  <si>
    <t>Weaner</t>
  </si>
  <si>
    <t>No. head</t>
  </si>
  <si>
    <t>No. Days AVE</t>
  </si>
  <si>
    <t>Total Litres AVE</t>
  </si>
  <si>
    <t>Total Litres YEAR</t>
  </si>
  <si>
    <t>Water consumption for cattle over summer (litres/day) (SMR)</t>
  </si>
  <si>
    <t>No. days SMR</t>
  </si>
  <si>
    <t>Total litres SMR</t>
  </si>
  <si>
    <t>Water requirement</t>
  </si>
  <si>
    <t>Long term average consumption (litres/day) (AVE)</t>
  </si>
  <si>
    <t>Water usage data from  "Feeding &amp; Managing Sheep in Dry Times"</t>
  </si>
  <si>
    <r>
      <t xml:space="preserve">Water requirements for sheep over </t>
    </r>
    <r>
      <rPr>
        <u/>
        <sz val="11"/>
        <color theme="1"/>
        <rFont val="Calibri"/>
        <family val="2"/>
        <scheme val="minor"/>
      </rPr>
      <t>summer</t>
    </r>
    <r>
      <rPr>
        <sz val="11"/>
        <color theme="1"/>
        <rFont val="Calibri"/>
        <family val="2"/>
        <scheme val="minor"/>
      </rPr>
      <t xml:space="preserve"> (litres/day)</t>
    </r>
  </si>
  <si>
    <t>Range</t>
  </si>
  <si>
    <t xml:space="preserve">Low </t>
  </si>
  <si>
    <t xml:space="preserve">High </t>
  </si>
  <si>
    <t>Source: "PROGRAZE profitable, sustainable grazing"</t>
  </si>
  <si>
    <t>Enter</t>
  </si>
  <si>
    <t>Volume of water required for mob for year</t>
  </si>
  <si>
    <t>Demand:</t>
  </si>
  <si>
    <t>Litres</t>
  </si>
  <si>
    <t>kiloLitres</t>
  </si>
  <si>
    <t xml:space="preserve">Planning water supplies for the farm. </t>
  </si>
  <si>
    <t>Click on the tabs below to use the worksheets</t>
  </si>
  <si>
    <t>Worksheets to help:</t>
  </si>
  <si>
    <r>
      <rPr>
        <sz val="26"/>
        <color theme="1"/>
        <rFont val="Segoe UI Emoji"/>
        <family val="2"/>
      </rPr>
      <t xml:space="preserve">● </t>
    </r>
    <r>
      <rPr>
        <sz val="26"/>
        <color theme="1"/>
        <rFont val="Arial"/>
        <family val="2"/>
      </rPr>
      <t>Calculate cattle water requirements</t>
    </r>
  </si>
  <si>
    <r>
      <rPr>
        <sz val="26"/>
        <color theme="1"/>
        <rFont val="Segoe UI Emoji"/>
        <family val="2"/>
      </rPr>
      <t xml:space="preserve">● </t>
    </r>
    <r>
      <rPr>
        <sz val="26"/>
        <color theme="1"/>
        <rFont val="Arial"/>
        <family val="2"/>
      </rPr>
      <t>Calculate runoff volumes from artificial (roaded / sheeted) catchments</t>
    </r>
  </si>
  <si>
    <r>
      <t xml:space="preserve">● </t>
    </r>
    <r>
      <rPr>
        <sz val="26"/>
        <color theme="1"/>
        <rFont val="Arial"/>
        <family val="2"/>
      </rPr>
      <t>Calculate sheep water requirements</t>
    </r>
  </si>
  <si>
    <t>Funded by the Australian Government’s Smart Farms Small Grants and National Landcare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</si>
</sst>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3" tint="-0.249977111117893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26"/>
      <color theme="1"/>
      <name val="Arial"/>
      <family val="2"/>
    </font>
    <font>
      <sz val="26"/>
      <color theme="1"/>
      <name val="Segoe UI Emoji"/>
      <family val="2"/>
    </font>
    <font>
      <sz val="22"/>
      <color theme="1"/>
      <name val="Arial"/>
      <family val="2"/>
    </font>
    <font>
      <sz val="48"/>
      <color theme="1"/>
      <name val="Arial"/>
      <family val="2"/>
    </font>
    <font>
      <i/>
      <sz val="11"/>
      <color theme="1"/>
      <name val="Arial"/>
      <family val="2"/>
    </font>
    <font>
      <sz val="24"/>
      <color theme="1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7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2" borderId="0" xfId="0" applyNumberFormat="1" applyFill="1" applyAlignment="1">
      <alignment horizontal="center"/>
    </xf>
    <xf numFmtId="1" fontId="0" fillId="2" borderId="0" xfId="0" applyNumberFormat="1" applyFill="1"/>
    <xf numFmtId="0" fontId="0" fillId="0" borderId="0" xfId="0" applyFill="1"/>
    <xf numFmtId="0" fontId="1" fillId="2" borderId="0" xfId="0" applyFont="1" applyFill="1"/>
    <xf numFmtId="0" fontId="0" fillId="2" borderId="0" xfId="0" applyFill="1" applyAlignment="1">
      <alignment horizontal="right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164" fontId="0" fillId="2" borderId="1" xfId="0" applyNumberFormat="1" applyFill="1" applyBorder="1"/>
    <xf numFmtId="0" fontId="0" fillId="2" borderId="0" xfId="0" applyFill="1" applyBorder="1" applyAlignment="1">
      <alignment horizontal="right"/>
    </xf>
    <xf numFmtId="0" fontId="0" fillId="2" borderId="5" xfId="0" applyFill="1" applyBorder="1"/>
    <xf numFmtId="0" fontId="0" fillId="2" borderId="5" xfId="0" applyFill="1" applyBorder="1" applyAlignment="1">
      <alignment horizontal="right"/>
    </xf>
    <xf numFmtId="0" fontId="0" fillId="2" borderId="0" xfId="0" applyFill="1" applyBorder="1"/>
    <xf numFmtId="0" fontId="0" fillId="2" borderId="3" xfId="0" applyFill="1" applyBorder="1"/>
    <xf numFmtId="0" fontId="0" fillId="2" borderId="6" xfId="0" applyFill="1" applyBorder="1"/>
    <xf numFmtId="0" fontId="2" fillId="2" borderId="0" xfId="0" applyFont="1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ill="1" applyBorder="1"/>
    <xf numFmtId="0" fontId="0" fillId="0" borderId="0" xfId="0" applyFont="1" applyFill="1" applyBorder="1" applyAlignment="1">
      <alignment horizontal="center" vertical="center" textRotation="90"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3" borderId="0" xfId="0" applyFont="1" applyFill="1"/>
    <xf numFmtId="0" fontId="5" fillId="4" borderId="0" xfId="0" applyFont="1" applyFill="1"/>
    <xf numFmtId="0" fontId="5" fillId="0" borderId="0" xfId="0" applyFont="1" applyFill="1"/>
    <xf numFmtId="165" fontId="0" fillId="2" borderId="0" xfId="1" applyNumberFormat="1" applyFont="1" applyFill="1"/>
    <xf numFmtId="165" fontId="1" fillId="2" borderId="0" xfId="1" applyNumberFormat="1" applyFont="1" applyFill="1"/>
    <xf numFmtId="0" fontId="2" fillId="2" borderId="0" xfId="0" applyFont="1" applyFill="1" applyBorder="1"/>
    <xf numFmtId="164" fontId="0" fillId="2" borderId="0" xfId="0" applyNumberFormat="1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0" fillId="0" borderId="0" xfId="0" applyBorder="1"/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wrapText="1"/>
    </xf>
    <xf numFmtId="165" fontId="0" fillId="2" borderId="0" xfId="1" applyNumberFormat="1" applyFont="1" applyFill="1" applyAlignment="1">
      <alignment horizontal="center"/>
    </xf>
    <xf numFmtId="165" fontId="1" fillId="2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8" fillId="2" borderId="0" xfId="0" applyFont="1" applyFill="1"/>
    <xf numFmtId="0" fontId="0" fillId="4" borderId="0" xfId="0" applyFill="1"/>
    <xf numFmtId="0" fontId="0" fillId="2" borderId="0" xfId="0" applyFill="1" applyAlignment="1"/>
    <xf numFmtId="0" fontId="0" fillId="2" borderId="0" xfId="0" applyFont="1" applyFill="1"/>
    <xf numFmtId="0" fontId="0" fillId="5" borderId="0" xfId="0" applyFill="1" applyAlignment="1">
      <alignment horizontal="center"/>
    </xf>
    <xf numFmtId="0" fontId="1" fillId="2" borderId="0" xfId="0" applyFont="1" applyFill="1" applyAlignment="1"/>
    <xf numFmtId="1" fontId="1" fillId="2" borderId="0" xfId="0" applyNumberFormat="1" applyFont="1" applyFill="1"/>
    <xf numFmtId="165" fontId="0" fillId="0" borderId="0" xfId="1" applyNumberFormat="1" applyFont="1" applyFill="1"/>
    <xf numFmtId="165" fontId="1" fillId="0" borderId="0" xfId="1" applyNumberFormat="1" applyFont="1" applyFill="1"/>
    <xf numFmtId="0" fontId="0" fillId="6" borderId="0" xfId="0" applyFill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5" fillId="0" borderId="0" xfId="0" applyFont="1" applyAlignment="1">
      <alignment horizontal="center" vertical="center" textRotation="90" wrapText="1"/>
    </xf>
    <xf numFmtId="0" fontId="5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12</xdr:row>
      <xdr:rowOff>733425</xdr:rowOff>
    </xdr:from>
    <xdr:to>
      <xdr:col>4</xdr:col>
      <xdr:colOff>542926</xdr:colOff>
      <xdr:row>17</xdr:row>
      <xdr:rowOff>142875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1EB7A82-6402-4A4A-B5E3-A3EB1E33283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6" y="4914900"/>
          <a:ext cx="2971800" cy="923925"/>
        </a:xfrm>
        <a:prstGeom prst="rect">
          <a:avLst/>
        </a:prstGeom>
      </xdr:spPr>
    </xdr:pic>
    <xdr:clientData/>
  </xdr:twoCellAnchor>
  <xdr:twoCellAnchor editAs="oneCell">
    <xdr:from>
      <xdr:col>8</xdr:col>
      <xdr:colOff>466725</xdr:colOff>
      <xdr:row>13</xdr:row>
      <xdr:rowOff>57150</xdr:rowOff>
    </xdr:from>
    <xdr:to>
      <xdr:col>12</xdr:col>
      <xdr:colOff>371475</xdr:colOff>
      <xdr:row>17</xdr:row>
      <xdr:rowOff>102235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AE8A5B8-B247-431B-8BB8-D0377CDFB393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43525" y="5210175"/>
          <a:ext cx="2343150" cy="807085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16</xdr:col>
      <xdr:colOff>95250</xdr:colOff>
      <xdr:row>17</xdr:row>
      <xdr:rowOff>65405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EF36897-4E83-4F53-990B-9776A2DD2C57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5343525"/>
          <a:ext cx="1924050" cy="636905"/>
        </a:xfrm>
        <a:prstGeom prst="rect">
          <a:avLst/>
        </a:prstGeom>
      </xdr:spPr>
    </xdr:pic>
    <xdr:clientData/>
  </xdr:twoCellAnchor>
  <xdr:twoCellAnchor editAs="oneCell">
    <xdr:from>
      <xdr:col>5</xdr:col>
      <xdr:colOff>495300</xdr:colOff>
      <xdr:row>15</xdr:row>
      <xdr:rowOff>19050</xdr:rowOff>
    </xdr:from>
    <xdr:to>
      <xdr:col>8</xdr:col>
      <xdr:colOff>485775</xdr:colOff>
      <xdr:row>17</xdr:row>
      <xdr:rowOff>69850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64E571D-352D-47EF-9E82-E9EBC67AF6A8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0" y="5334000"/>
          <a:ext cx="1819275" cy="431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5AAFD-16AD-4F9B-8D19-483C46F97674}">
  <dimension ref="A1:L22"/>
  <sheetViews>
    <sheetView showGridLines="0" tabSelected="1" workbookViewId="0">
      <selection activeCell="D20" sqref="D20"/>
    </sheetView>
  </sheetViews>
  <sheetFormatPr defaultRowHeight="15" x14ac:dyDescent="0.25"/>
  <sheetData>
    <row r="1" spans="1:12" ht="61.5" x14ac:dyDescent="0.9">
      <c r="A1" s="51" t="s">
        <v>65</v>
      </c>
    </row>
    <row r="3" spans="1:12" ht="33" x14ac:dyDescent="0.45">
      <c r="A3" s="52" t="s">
        <v>67</v>
      </c>
    </row>
    <row r="5" spans="1:12" ht="38.25" x14ac:dyDescent="0.65">
      <c r="B5" s="53" t="s">
        <v>70</v>
      </c>
    </row>
    <row r="7" spans="1:12" ht="38.25" x14ac:dyDescent="0.65">
      <c r="B7" s="52" t="s">
        <v>68</v>
      </c>
    </row>
    <row r="9" spans="1:12" ht="38.25" x14ac:dyDescent="0.65">
      <c r="A9" s="54"/>
      <c r="B9" s="52" t="s">
        <v>69</v>
      </c>
    </row>
    <row r="12" spans="1:12" ht="30" x14ac:dyDescent="0.4">
      <c r="A12" s="57" t="s">
        <v>66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</row>
    <row r="13" spans="1:12" ht="59.25" x14ac:dyDescent="0.75">
      <c r="L13" s="55"/>
    </row>
    <row r="20" spans="1:4" x14ac:dyDescent="0.25">
      <c r="A20" s="56"/>
      <c r="D20" s="56" t="s">
        <v>71</v>
      </c>
    </row>
    <row r="22" spans="1:4" x14ac:dyDescent="0.25">
      <c r="A22" s="56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1"/>
  <sheetViews>
    <sheetView showGridLines="0" workbookViewId="0"/>
  </sheetViews>
  <sheetFormatPr defaultRowHeight="15" x14ac:dyDescent="0.25"/>
  <cols>
    <col min="2" max="2" width="9.5703125" customWidth="1"/>
    <col min="6" max="6" width="6.28515625" customWidth="1"/>
    <col min="7" max="7" width="7" hidden="1" customWidth="1"/>
    <col min="8" max="8" width="6" hidden="1" customWidth="1"/>
    <col min="9" max="9" width="5.85546875" hidden="1" customWidth="1"/>
    <col min="10" max="10" width="8.28515625" customWidth="1"/>
    <col min="11" max="11" width="10.140625" customWidth="1"/>
    <col min="12" max="12" width="10.5703125" customWidth="1"/>
    <col min="13" max="13" width="12.5703125" bestFit="1" customWidth="1"/>
    <col min="14" max="14" width="12.42578125" customWidth="1"/>
    <col min="15" max="15" width="3.7109375" customWidth="1"/>
    <col min="16" max="16" width="9.140625" customWidth="1"/>
  </cols>
  <sheetData>
    <row r="1" spans="1:19" x14ac:dyDescent="0.25">
      <c r="A1" s="6" t="s">
        <v>0</v>
      </c>
      <c r="B1" s="1"/>
      <c r="C1" s="1"/>
      <c r="D1" s="1"/>
      <c r="E1" s="1"/>
      <c r="F1" s="1"/>
      <c r="G1" s="1"/>
      <c r="H1" s="1"/>
      <c r="I1" s="1"/>
      <c r="J1" s="1"/>
      <c r="K1" s="14"/>
      <c r="L1" s="1"/>
      <c r="M1" s="1"/>
      <c r="N1" s="1"/>
      <c r="O1" s="1"/>
      <c r="P1" s="1"/>
      <c r="Q1" s="1"/>
      <c r="R1" s="34"/>
      <c r="S1" s="34"/>
    </row>
    <row r="2" spans="1:1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4"/>
      <c r="L2" s="1" t="s">
        <v>19</v>
      </c>
      <c r="M2" s="1"/>
      <c r="N2" s="1"/>
      <c r="O2" s="1"/>
      <c r="P2" s="1"/>
      <c r="Q2" s="1"/>
      <c r="R2" s="20"/>
      <c r="S2" s="20"/>
    </row>
    <row r="3" spans="1:19" x14ac:dyDescent="0.25">
      <c r="A3" s="17" t="s">
        <v>54</v>
      </c>
      <c r="B3" s="17"/>
      <c r="C3" s="17"/>
      <c r="D3" s="17"/>
      <c r="E3" s="17"/>
      <c r="F3" s="17"/>
      <c r="G3" s="17"/>
      <c r="H3" s="17"/>
      <c r="I3" s="17"/>
      <c r="J3" s="17"/>
      <c r="K3" s="14"/>
      <c r="L3" s="44" t="s">
        <v>20</v>
      </c>
      <c r="M3" s="17"/>
      <c r="N3" s="1"/>
      <c r="O3" s="1"/>
      <c r="P3" s="1"/>
      <c r="Q3" s="1"/>
      <c r="R3" s="20"/>
      <c r="S3" s="20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4"/>
      <c r="K4" s="14"/>
      <c r="L4" s="33" t="s">
        <v>21</v>
      </c>
      <c r="M4" s="12"/>
      <c r="N4" s="59" t="s">
        <v>24</v>
      </c>
      <c r="O4" s="60"/>
      <c r="P4" s="59" t="s">
        <v>29</v>
      </c>
      <c r="Q4" s="60"/>
      <c r="R4" s="20"/>
      <c r="S4" s="20"/>
    </row>
    <row r="5" spans="1:19" x14ac:dyDescent="0.25">
      <c r="A5" s="1" t="s">
        <v>55</v>
      </c>
      <c r="B5" s="1"/>
      <c r="C5" s="1"/>
      <c r="D5" s="1"/>
      <c r="E5" s="1"/>
      <c r="F5" s="1"/>
      <c r="G5" s="1"/>
      <c r="H5" s="1"/>
      <c r="I5" s="1"/>
      <c r="J5" s="14"/>
      <c r="K5" s="14"/>
      <c r="L5" s="13" t="s">
        <v>22</v>
      </c>
      <c r="M5" s="9" t="s">
        <v>23</v>
      </c>
      <c r="N5" s="9" t="s">
        <v>25</v>
      </c>
      <c r="O5" s="9" t="s">
        <v>26</v>
      </c>
      <c r="P5" s="9" t="s">
        <v>27</v>
      </c>
      <c r="Q5" s="9" t="s">
        <v>26</v>
      </c>
      <c r="R5" s="20"/>
      <c r="S5" s="20"/>
    </row>
    <row r="6" spans="1:19" x14ac:dyDescent="0.25">
      <c r="A6" s="1"/>
      <c r="B6" s="1"/>
      <c r="C6" s="1"/>
      <c r="D6" s="1" t="s">
        <v>56</v>
      </c>
      <c r="E6" s="1"/>
      <c r="F6" s="1"/>
      <c r="G6" s="1"/>
      <c r="H6" s="1"/>
      <c r="I6" s="1"/>
      <c r="J6" s="14"/>
      <c r="K6" s="14"/>
      <c r="L6" s="8">
        <v>50</v>
      </c>
      <c r="M6" s="10">
        <v>1</v>
      </c>
      <c r="N6" s="8">
        <v>1.3</v>
      </c>
      <c r="O6" s="8">
        <v>1.5</v>
      </c>
      <c r="P6" s="8">
        <v>2.5</v>
      </c>
      <c r="Q6" s="8">
        <v>3.4</v>
      </c>
      <c r="R6" s="20"/>
      <c r="S6" s="20"/>
    </row>
    <row r="7" spans="1:19" x14ac:dyDescent="0.25">
      <c r="A7" s="1" t="s">
        <v>1</v>
      </c>
      <c r="B7" s="1"/>
      <c r="C7" s="2">
        <v>1.8</v>
      </c>
      <c r="D7" s="3" t="s">
        <v>2</v>
      </c>
      <c r="E7" s="2">
        <v>3.7</v>
      </c>
      <c r="F7" s="1"/>
      <c r="G7" s="1"/>
      <c r="H7" s="1"/>
      <c r="I7" s="1"/>
      <c r="J7" s="14"/>
      <c r="K7" s="14"/>
      <c r="L7" s="8">
        <v>60</v>
      </c>
      <c r="M7" s="10">
        <v>1.2</v>
      </c>
      <c r="N7" s="8">
        <v>1.4</v>
      </c>
      <c r="O7" s="8">
        <v>1.6</v>
      </c>
      <c r="P7" s="8">
        <v>2.9</v>
      </c>
      <c r="Q7" s="8">
        <v>4.0999999999999996</v>
      </c>
      <c r="R7" s="20"/>
      <c r="S7" s="20"/>
    </row>
    <row r="8" spans="1:19" x14ac:dyDescent="0.25">
      <c r="A8" s="1" t="s">
        <v>3</v>
      </c>
      <c r="B8" s="1"/>
      <c r="C8" s="2"/>
      <c r="D8" s="3" t="s">
        <v>4</v>
      </c>
      <c r="E8" s="2">
        <v>14</v>
      </c>
      <c r="F8" s="1"/>
      <c r="G8" s="1"/>
      <c r="H8" s="1"/>
      <c r="I8" s="1"/>
      <c r="J8" s="14"/>
      <c r="K8" s="14"/>
      <c r="L8" s="14"/>
      <c r="M8" s="31"/>
      <c r="N8" s="14"/>
      <c r="O8" s="14"/>
      <c r="P8" s="14"/>
      <c r="Q8" s="14"/>
      <c r="R8" s="20"/>
      <c r="S8" s="20"/>
    </row>
    <row r="9" spans="1:19" x14ac:dyDescent="0.25">
      <c r="A9" s="1" t="s">
        <v>5</v>
      </c>
      <c r="B9" s="1"/>
      <c r="C9" s="2"/>
      <c r="D9" s="2"/>
      <c r="E9" s="2">
        <v>9</v>
      </c>
      <c r="F9" s="1"/>
      <c r="G9" s="1"/>
      <c r="H9" s="1"/>
      <c r="I9" s="1"/>
      <c r="J9" s="14"/>
      <c r="K9" s="14"/>
      <c r="L9" s="44" t="s">
        <v>28</v>
      </c>
      <c r="M9" s="17"/>
      <c r="N9" s="1"/>
      <c r="O9" s="1"/>
      <c r="P9" s="1"/>
      <c r="Q9" s="1"/>
      <c r="R9" s="20"/>
      <c r="S9" s="20"/>
    </row>
    <row r="10" spans="1:19" x14ac:dyDescent="0.25">
      <c r="A10" s="1" t="s">
        <v>6</v>
      </c>
      <c r="B10" s="1"/>
      <c r="C10" s="2">
        <f>+(C7*0.5)+C7</f>
        <v>2.7</v>
      </c>
      <c r="D10" s="2"/>
      <c r="E10" s="2">
        <f>+(E7*0.5)+E7</f>
        <v>5.5500000000000007</v>
      </c>
      <c r="F10" s="1"/>
      <c r="G10" s="1"/>
      <c r="H10" s="1"/>
      <c r="I10" s="1"/>
      <c r="J10" s="14"/>
      <c r="K10" s="14"/>
      <c r="L10" s="1"/>
      <c r="M10" s="7" t="s">
        <v>21</v>
      </c>
      <c r="N10" s="61" t="s">
        <v>30</v>
      </c>
      <c r="O10" s="61"/>
      <c r="P10" s="61"/>
      <c r="Q10" s="14"/>
      <c r="R10" s="20"/>
      <c r="S10" s="20"/>
    </row>
    <row r="11" spans="1:19" x14ac:dyDescent="0.25">
      <c r="A11" s="1"/>
      <c r="B11" s="1"/>
      <c r="C11" s="2"/>
      <c r="D11" s="2"/>
      <c r="E11" s="2"/>
      <c r="F11" s="1"/>
      <c r="G11" s="1"/>
      <c r="H11" s="1"/>
      <c r="I11" s="1"/>
      <c r="J11" s="14"/>
      <c r="K11" s="14"/>
      <c r="L11" s="1"/>
      <c r="M11" s="7" t="s">
        <v>22</v>
      </c>
      <c r="N11" s="8">
        <v>50</v>
      </c>
      <c r="O11" s="8">
        <v>100</v>
      </c>
      <c r="P11" s="8">
        <v>150</v>
      </c>
      <c r="Q11" s="16"/>
      <c r="R11" s="20"/>
      <c r="S11" s="20"/>
    </row>
    <row r="12" spans="1:19" x14ac:dyDescent="0.25">
      <c r="A12" s="41" t="s">
        <v>12</v>
      </c>
      <c r="B12" s="1"/>
      <c r="C12" s="2"/>
      <c r="D12" s="2"/>
      <c r="E12" s="2"/>
      <c r="F12" s="1"/>
      <c r="G12" s="1"/>
      <c r="H12" s="1"/>
      <c r="I12" s="1"/>
      <c r="J12" s="14"/>
      <c r="K12" s="14"/>
      <c r="L12" s="1"/>
      <c r="M12" s="8">
        <v>20</v>
      </c>
      <c r="N12" s="8">
        <v>0.6</v>
      </c>
      <c r="O12" s="8">
        <v>0.8</v>
      </c>
      <c r="P12" s="8">
        <v>1</v>
      </c>
      <c r="Q12" s="16"/>
      <c r="R12" s="20"/>
      <c r="S12" s="20"/>
    </row>
    <row r="13" spans="1:19" x14ac:dyDescent="0.25">
      <c r="A13" s="1" t="s">
        <v>13</v>
      </c>
      <c r="B13" s="1"/>
      <c r="C13" s="1"/>
      <c r="D13" s="1"/>
      <c r="E13" s="1">
        <v>1</v>
      </c>
      <c r="F13" s="1"/>
      <c r="G13" s="1"/>
      <c r="H13" s="1"/>
      <c r="I13" s="1"/>
      <c r="J13" s="14"/>
      <c r="K13" s="14"/>
      <c r="L13" s="1"/>
      <c r="M13" s="15">
        <v>40</v>
      </c>
      <c r="N13" s="8">
        <v>1</v>
      </c>
      <c r="O13" s="8">
        <v>1.3</v>
      </c>
      <c r="P13" s="8">
        <v>1.5</v>
      </c>
      <c r="Q13" s="16"/>
      <c r="R13" s="20"/>
      <c r="S13" s="20"/>
    </row>
    <row r="14" spans="1:19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7" t="s">
        <v>59</v>
      </c>
      <c r="M14" s="1"/>
      <c r="N14" s="1"/>
      <c r="O14" s="1"/>
      <c r="P14" s="1"/>
      <c r="Q14" s="1"/>
      <c r="R14" s="5"/>
      <c r="S14" s="5"/>
    </row>
    <row r="15" spans="1:19" x14ac:dyDescent="0.25">
      <c r="A15" s="1"/>
      <c r="B15" s="1"/>
      <c r="C15" s="1"/>
      <c r="D15" s="1"/>
      <c r="E15" s="45" t="s">
        <v>60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5"/>
      <c r="S15" s="5"/>
    </row>
    <row r="16" spans="1:19" x14ac:dyDescent="0.25">
      <c r="A16" s="1" t="s">
        <v>18</v>
      </c>
      <c r="B16" s="1"/>
      <c r="C16" s="1"/>
      <c r="D16" s="1"/>
      <c r="E16" s="5">
        <v>500</v>
      </c>
      <c r="F16" s="19"/>
      <c r="G16" s="19"/>
      <c r="H16" s="19"/>
      <c r="I16" s="19"/>
      <c r="J16" s="46" t="s">
        <v>61</v>
      </c>
      <c r="K16" s="46"/>
      <c r="L16" s="46"/>
      <c r="M16" s="6"/>
      <c r="N16" s="1"/>
      <c r="O16" s="1"/>
      <c r="P16" s="1"/>
      <c r="Q16" s="1"/>
      <c r="R16" s="5"/>
      <c r="S16" s="5"/>
    </row>
    <row r="17" spans="1:19" x14ac:dyDescent="0.25">
      <c r="A17" s="1" t="s">
        <v>7</v>
      </c>
      <c r="B17" s="1"/>
      <c r="C17" s="1"/>
      <c r="D17" s="1"/>
      <c r="E17" s="5">
        <v>1.4</v>
      </c>
      <c r="F17" s="1"/>
      <c r="G17" s="1"/>
      <c r="H17" s="7" t="s">
        <v>17</v>
      </c>
      <c r="I17" s="7" t="s">
        <v>16</v>
      </c>
      <c r="J17" s="1" t="s">
        <v>62</v>
      </c>
      <c r="K17" s="40" t="s">
        <v>57</v>
      </c>
      <c r="L17" s="7" t="s">
        <v>58</v>
      </c>
      <c r="M17" s="1"/>
      <c r="N17" s="1"/>
      <c r="O17" s="1"/>
      <c r="P17" s="1"/>
      <c r="Q17" s="1"/>
      <c r="R17" s="5"/>
      <c r="S17" s="5"/>
    </row>
    <row r="18" spans="1:19" x14ac:dyDescent="0.25">
      <c r="A18" s="1" t="s">
        <v>8</v>
      </c>
      <c r="B18" s="1"/>
      <c r="C18" s="1"/>
      <c r="D18" s="1"/>
      <c r="E18" s="5">
        <v>180</v>
      </c>
      <c r="F18" s="1"/>
      <c r="G18" s="7" t="s">
        <v>40</v>
      </c>
      <c r="H18" s="1">
        <f>+E18*C7</f>
        <v>324</v>
      </c>
      <c r="I18" s="1">
        <f>+E18*E7</f>
        <v>666</v>
      </c>
      <c r="J18" s="7"/>
      <c r="K18" s="28">
        <f>+H18*E16*E17</f>
        <v>226800</v>
      </c>
      <c r="L18" s="28">
        <f>+I18*E16*E17</f>
        <v>466199.99999999994</v>
      </c>
      <c r="M18" s="1"/>
      <c r="N18" s="1"/>
      <c r="O18" s="1"/>
      <c r="P18" s="1"/>
      <c r="Q18" s="1"/>
    </row>
    <row r="19" spans="1:19" x14ac:dyDescent="0.25">
      <c r="A19" s="1" t="s">
        <v>9</v>
      </c>
      <c r="B19" s="1"/>
      <c r="C19" s="1"/>
      <c r="D19" s="1"/>
      <c r="E19" s="5">
        <v>0</v>
      </c>
      <c r="F19" s="1"/>
      <c r="G19" s="7" t="s">
        <v>40</v>
      </c>
      <c r="H19" s="1">
        <f>+E19*E8/2</f>
        <v>0</v>
      </c>
      <c r="I19" s="1">
        <f>+E19*E8</f>
        <v>0</v>
      </c>
      <c r="J19" s="7"/>
      <c r="K19" s="28">
        <f>+I19*E16*E17</f>
        <v>0</v>
      </c>
      <c r="L19" s="28">
        <f>+I19*E16*E17</f>
        <v>0</v>
      </c>
      <c r="M19" s="1"/>
      <c r="N19" s="1"/>
      <c r="O19" s="1"/>
      <c r="P19" s="1"/>
      <c r="Q19" s="1"/>
    </row>
    <row r="20" spans="1:19" x14ac:dyDescent="0.25">
      <c r="A20" s="1" t="s">
        <v>10</v>
      </c>
      <c r="B20" s="1"/>
      <c r="C20" s="1"/>
      <c r="D20" s="1"/>
      <c r="E20" s="5">
        <v>0</v>
      </c>
      <c r="F20" s="1"/>
      <c r="G20" s="7" t="s">
        <v>40</v>
      </c>
      <c r="H20" s="1">
        <f>F9/2*E20</f>
        <v>0</v>
      </c>
      <c r="I20" s="1">
        <f>+E9*E20</f>
        <v>0</v>
      </c>
      <c r="J20" s="7"/>
      <c r="K20" s="28">
        <f>+E16*H20*E17</f>
        <v>0</v>
      </c>
      <c r="L20" s="28">
        <f>+I20*E16*E17</f>
        <v>0</v>
      </c>
      <c r="M20" s="1"/>
      <c r="N20" s="1"/>
      <c r="O20" s="1"/>
      <c r="P20" s="1"/>
      <c r="Q20" s="1"/>
    </row>
    <row r="21" spans="1:19" x14ac:dyDescent="0.25">
      <c r="A21" s="1" t="s">
        <v>11</v>
      </c>
      <c r="B21" s="1"/>
      <c r="C21" s="1"/>
      <c r="D21" s="1"/>
      <c r="E21" s="5">
        <v>30</v>
      </c>
      <c r="F21" s="1"/>
      <c r="G21" s="7" t="s">
        <v>40</v>
      </c>
      <c r="H21" s="1">
        <f>+E21*C10</f>
        <v>81</v>
      </c>
      <c r="I21" s="1">
        <f>+E9*E21</f>
        <v>270</v>
      </c>
      <c r="J21" s="7"/>
      <c r="K21" s="28">
        <f>+H21*E16*E17</f>
        <v>56700</v>
      </c>
      <c r="L21" s="28">
        <f>+I21*E16*E17</f>
        <v>189000</v>
      </c>
      <c r="M21" s="1"/>
      <c r="N21" s="1"/>
      <c r="O21" s="1"/>
      <c r="P21" s="1"/>
      <c r="Q21" s="1"/>
    </row>
    <row r="22" spans="1:19" x14ac:dyDescent="0.25">
      <c r="A22" s="1" t="s">
        <v>14</v>
      </c>
      <c r="B22" s="1"/>
      <c r="C22" s="1"/>
      <c r="D22" s="1"/>
      <c r="E22" s="42">
        <v>155</v>
      </c>
      <c r="F22" s="1"/>
      <c r="G22" s="7" t="s">
        <v>40</v>
      </c>
      <c r="H22" s="1"/>
      <c r="I22" s="4">
        <f>+E22*E13</f>
        <v>155</v>
      </c>
      <c r="J22" s="7"/>
      <c r="K22" s="28">
        <f>+L22</f>
        <v>108500</v>
      </c>
      <c r="L22" s="28">
        <f>+I22*E16*E17</f>
        <v>108500</v>
      </c>
      <c r="M22" s="1"/>
      <c r="N22" s="1"/>
      <c r="O22" s="1"/>
      <c r="P22" s="1"/>
      <c r="Q22" s="1"/>
    </row>
    <row r="23" spans="1:19" x14ac:dyDescent="0.25">
      <c r="A23" s="1" t="s">
        <v>15</v>
      </c>
      <c r="B23" s="1"/>
      <c r="C23" s="1"/>
      <c r="D23" s="1"/>
      <c r="E23" s="1">
        <f>SUM(E18:E22)</f>
        <v>365</v>
      </c>
      <c r="F23" s="1"/>
      <c r="G23" s="1"/>
      <c r="H23" s="1"/>
      <c r="I23" s="4"/>
      <c r="J23" s="1"/>
      <c r="K23" s="29">
        <f>SUM(K18:K22)</f>
        <v>392000</v>
      </c>
      <c r="L23" s="29">
        <f>SUM(L18:L22)</f>
        <v>763700</v>
      </c>
      <c r="M23" s="1" t="s">
        <v>63</v>
      </c>
      <c r="N23" s="1"/>
      <c r="O23" s="1"/>
      <c r="P23" s="1"/>
      <c r="Q23" s="1"/>
    </row>
    <row r="24" spans="1:19" x14ac:dyDescent="0.25">
      <c r="A24" s="1"/>
      <c r="B24" s="1"/>
      <c r="C24" s="1"/>
      <c r="D24" s="1"/>
      <c r="E24" s="1"/>
      <c r="F24" s="1"/>
      <c r="G24" s="1"/>
      <c r="H24" s="1"/>
      <c r="I24" s="1"/>
      <c r="J24" s="4"/>
      <c r="K24" s="47">
        <f>+K23/1000</f>
        <v>392</v>
      </c>
      <c r="L24" s="47">
        <f>+L23/1000</f>
        <v>763.7</v>
      </c>
      <c r="M24" s="1" t="s">
        <v>64</v>
      </c>
      <c r="N24" s="28"/>
      <c r="O24" s="1"/>
      <c r="P24" s="1"/>
      <c r="Q24" s="1"/>
    </row>
    <row r="25" spans="1:19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28"/>
      <c r="N25" s="28"/>
      <c r="O25" s="1"/>
      <c r="P25" s="1"/>
      <c r="Q25" s="1"/>
    </row>
    <row r="26" spans="1:19" x14ac:dyDescent="0.25">
      <c r="G26" s="14"/>
      <c r="H26" s="14"/>
      <c r="I26" s="14"/>
      <c r="J26" s="5"/>
      <c r="K26" s="5"/>
      <c r="L26" s="5"/>
      <c r="M26" s="48"/>
      <c r="N26" s="48"/>
      <c r="O26" s="5"/>
      <c r="P26" s="5"/>
      <c r="Q26" s="5"/>
    </row>
    <row r="27" spans="1:19" x14ac:dyDescent="0.25">
      <c r="G27" s="14"/>
      <c r="H27" s="14"/>
      <c r="I27" s="14"/>
      <c r="J27" s="5"/>
      <c r="K27" s="5"/>
      <c r="L27" s="5"/>
      <c r="M27" s="48"/>
      <c r="N27" s="48"/>
      <c r="O27" s="5"/>
      <c r="P27" s="5"/>
      <c r="Q27" s="5"/>
    </row>
    <row r="28" spans="1:19" x14ac:dyDescent="0.25">
      <c r="G28" s="14"/>
      <c r="H28" s="14"/>
      <c r="I28" s="14"/>
      <c r="J28" s="5"/>
      <c r="K28" s="5"/>
      <c r="L28" s="5"/>
      <c r="M28" s="48"/>
      <c r="N28" s="49"/>
      <c r="O28" s="5"/>
      <c r="P28" s="5"/>
      <c r="Q28" s="5"/>
    </row>
    <row r="29" spans="1:19" x14ac:dyDescent="0.25">
      <c r="G29" s="32"/>
      <c r="H29" s="14"/>
      <c r="I29" s="14"/>
      <c r="J29" s="5"/>
      <c r="K29" s="5"/>
      <c r="L29" s="5"/>
      <c r="M29" s="5"/>
      <c r="N29" s="5"/>
      <c r="O29" s="5"/>
      <c r="P29" s="5"/>
      <c r="Q29" s="5"/>
    </row>
    <row r="30" spans="1:19" x14ac:dyDescent="0.25">
      <c r="G30" s="11"/>
      <c r="H30" s="14"/>
      <c r="I30" s="14"/>
      <c r="J30" s="5"/>
      <c r="K30" s="5"/>
      <c r="L30" s="5"/>
      <c r="M30" s="5"/>
      <c r="N30" s="5"/>
      <c r="O30" s="5"/>
      <c r="P30" s="5"/>
      <c r="Q30" s="5"/>
    </row>
    <row r="31" spans="1:19" x14ac:dyDescent="0.25">
      <c r="G31" s="14"/>
      <c r="H31" s="14"/>
      <c r="I31" s="14"/>
      <c r="J31" s="5"/>
      <c r="K31" s="5"/>
      <c r="L31" s="5"/>
      <c r="M31" s="5"/>
      <c r="N31" s="5"/>
      <c r="O31" s="5"/>
      <c r="P31" s="5"/>
      <c r="Q31" s="5"/>
    </row>
    <row r="32" spans="1:19" x14ac:dyDescent="0.25">
      <c r="G32" s="14"/>
      <c r="H32" s="14"/>
      <c r="I32" s="14"/>
      <c r="J32" s="5"/>
      <c r="K32" s="5"/>
      <c r="L32" s="5"/>
      <c r="M32" s="5"/>
      <c r="N32" s="5"/>
      <c r="O32" s="5"/>
      <c r="P32" s="5"/>
      <c r="Q32" s="5"/>
    </row>
    <row r="33" spans="7:17" x14ac:dyDescent="0.25">
      <c r="G33" s="14"/>
      <c r="H33" s="14"/>
      <c r="I33" s="14"/>
      <c r="J33" s="5"/>
      <c r="K33" s="5"/>
      <c r="L33" s="5"/>
      <c r="M33" s="5"/>
      <c r="N33" s="5"/>
      <c r="O33" s="5"/>
      <c r="P33" s="5"/>
      <c r="Q33" s="5"/>
    </row>
    <row r="34" spans="7:17" x14ac:dyDescent="0.25">
      <c r="G34" s="14"/>
      <c r="H34" s="14"/>
      <c r="I34" s="14"/>
      <c r="J34" s="5"/>
      <c r="K34" s="5"/>
      <c r="L34" s="5"/>
      <c r="M34" s="5"/>
      <c r="N34" s="5"/>
      <c r="O34" s="5"/>
      <c r="P34" s="5"/>
      <c r="Q34" s="5"/>
    </row>
    <row r="35" spans="7:17" x14ac:dyDescent="0.25">
      <c r="G35" s="14"/>
      <c r="H35" s="14"/>
      <c r="I35" s="14"/>
      <c r="J35" s="5"/>
      <c r="K35" s="5"/>
      <c r="L35" s="5"/>
      <c r="M35" s="5"/>
      <c r="N35" s="5"/>
      <c r="O35" s="5"/>
      <c r="P35" s="5"/>
      <c r="Q35" s="5"/>
    </row>
    <row r="36" spans="7:17" x14ac:dyDescent="0.25">
      <c r="G36" s="14"/>
      <c r="H36" s="14"/>
      <c r="I36" s="14"/>
      <c r="J36" s="5"/>
      <c r="K36" s="5"/>
      <c r="L36" s="5"/>
      <c r="M36" s="5"/>
      <c r="N36" s="5"/>
      <c r="O36" s="5"/>
      <c r="P36" s="5"/>
      <c r="Q36" s="5"/>
    </row>
    <row r="37" spans="7:17" x14ac:dyDescent="0.25">
      <c r="G37" s="14"/>
      <c r="H37" s="14"/>
      <c r="I37" s="14"/>
      <c r="J37" s="5"/>
      <c r="K37" s="5"/>
      <c r="L37" s="5"/>
      <c r="M37" s="5"/>
      <c r="N37" s="5"/>
      <c r="O37" s="5"/>
      <c r="P37" s="5"/>
      <c r="Q37" s="5"/>
    </row>
    <row r="38" spans="7:17" x14ac:dyDescent="0.25">
      <c r="G38" s="14"/>
      <c r="H38" s="14"/>
      <c r="I38" s="14"/>
      <c r="J38" s="5"/>
      <c r="K38" s="5"/>
      <c r="L38" s="5"/>
      <c r="M38" s="5"/>
      <c r="N38" s="5"/>
      <c r="O38" s="5"/>
      <c r="P38" s="5"/>
      <c r="Q38" s="5"/>
    </row>
    <row r="39" spans="7:17" x14ac:dyDescent="0.25">
      <c r="G39" s="1"/>
      <c r="H39" s="1"/>
      <c r="I39" s="1"/>
      <c r="J39" s="5"/>
      <c r="K39" s="5"/>
      <c r="L39" s="5"/>
      <c r="M39" s="5"/>
      <c r="N39" s="5"/>
      <c r="O39" s="5"/>
      <c r="P39" s="5"/>
      <c r="Q39" s="5"/>
    </row>
    <row r="40" spans="7:17" x14ac:dyDescent="0.25">
      <c r="J40" s="5"/>
      <c r="K40" s="5"/>
      <c r="L40" s="5"/>
      <c r="M40" s="5"/>
      <c r="N40" s="5"/>
      <c r="O40" s="5"/>
      <c r="P40" s="5"/>
      <c r="Q40" s="5"/>
    </row>
    <row r="41" spans="7:17" x14ac:dyDescent="0.25">
      <c r="J41" s="5"/>
      <c r="K41" s="5"/>
      <c r="L41" s="5"/>
      <c r="M41" s="5"/>
      <c r="N41" s="5"/>
      <c r="O41" s="5"/>
      <c r="P41" s="5"/>
      <c r="Q41" s="5"/>
    </row>
  </sheetData>
  <mergeCells count="3">
    <mergeCell ref="N4:O4"/>
    <mergeCell ref="P4:Q4"/>
    <mergeCell ref="N10:P10"/>
  </mergeCells>
  <pageMargins left="0" right="0" top="0.55118110236220474" bottom="0.55118110236220474" header="0.31496062992125984" footer="0.31496062992125984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31068-2AFE-434B-B22F-80233495C1D1}">
  <dimension ref="A1:Q36"/>
  <sheetViews>
    <sheetView showGridLines="0" workbookViewId="0">
      <selection activeCell="J14" sqref="J14"/>
    </sheetView>
  </sheetViews>
  <sheetFormatPr defaultRowHeight="15" x14ac:dyDescent="0.25"/>
  <cols>
    <col min="1" max="1" width="12.140625" customWidth="1"/>
    <col min="4" max="4" width="10.5703125" customWidth="1"/>
    <col min="5" max="5" width="11.28515625" customWidth="1"/>
    <col min="6" max="6" width="12.42578125" customWidth="1"/>
    <col min="8" max="8" width="10.5703125" customWidth="1"/>
    <col min="9" max="9" width="10.42578125" customWidth="1"/>
    <col min="10" max="10" width="12" customWidth="1"/>
  </cols>
  <sheetData>
    <row r="1" spans="1:17" x14ac:dyDescent="0.25">
      <c r="A1" s="6" t="s">
        <v>41</v>
      </c>
      <c r="B1" s="1"/>
      <c r="C1" s="1"/>
      <c r="D1" s="1"/>
      <c r="E1" s="1"/>
      <c r="F1" s="1"/>
      <c r="G1" s="1"/>
      <c r="H1" s="1"/>
      <c r="I1" s="1"/>
      <c r="J1" s="1"/>
      <c r="K1" s="14"/>
      <c r="L1" s="14"/>
      <c r="M1" s="14"/>
      <c r="N1" s="14"/>
      <c r="O1" s="14"/>
      <c r="P1" s="14"/>
      <c r="Q1" s="14"/>
    </row>
    <row r="2" spans="1:17" x14ac:dyDescent="0.25">
      <c r="A2" s="1" t="s">
        <v>49</v>
      </c>
      <c r="B2" s="1"/>
      <c r="C2" s="1"/>
      <c r="D2" s="1"/>
      <c r="E2" s="1"/>
      <c r="F2" s="1"/>
      <c r="G2" s="1"/>
      <c r="H2" s="1"/>
      <c r="I2" s="1"/>
      <c r="J2" s="14"/>
      <c r="K2" s="14"/>
      <c r="L2" s="11"/>
      <c r="M2" s="11"/>
      <c r="N2" s="11"/>
      <c r="O2" s="11"/>
      <c r="P2" s="11"/>
      <c r="Q2" s="11"/>
    </row>
    <row r="3" spans="1:17" x14ac:dyDescent="0.25">
      <c r="A3" s="1" t="s">
        <v>29</v>
      </c>
      <c r="B3" s="1"/>
      <c r="C3" s="2"/>
      <c r="D3" s="3" t="s">
        <v>4</v>
      </c>
      <c r="E3" s="2">
        <v>160</v>
      </c>
      <c r="F3" s="1"/>
      <c r="G3" s="1"/>
      <c r="H3" s="1"/>
      <c r="I3" s="1"/>
      <c r="J3" s="14"/>
      <c r="K3" s="14"/>
      <c r="L3" s="14"/>
      <c r="M3" s="31"/>
      <c r="N3" s="14"/>
      <c r="O3" s="14"/>
      <c r="P3" s="14"/>
      <c r="Q3" s="14"/>
    </row>
    <row r="4" spans="1:17" x14ac:dyDescent="0.25">
      <c r="A4" s="1" t="s">
        <v>43</v>
      </c>
      <c r="B4" s="1"/>
      <c r="C4" s="2"/>
      <c r="D4" s="3" t="s">
        <v>4</v>
      </c>
      <c r="E4" s="2">
        <v>100</v>
      </c>
      <c r="F4" s="1"/>
      <c r="G4" s="1"/>
      <c r="H4" s="1"/>
      <c r="I4" s="1"/>
      <c r="J4" s="14"/>
      <c r="K4" s="14"/>
      <c r="L4" s="14"/>
      <c r="M4" s="31"/>
      <c r="N4" s="14"/>
      <c r="O4" s="14"/>
      <c r="P4" s="14"/>
      <c r="Q4" s="14"/>
    </row>
    <row r="5" spans="1:17" x14ac:dyDescent="0.25">
      <c r="A5" s="1" t="s">
        <v>42</v>
      </c>
      <c r="B5" s="1"/>
      <c r="C5" s="2"/>
      <c r="D5" s="3" t="s">
        <v>4</v>
      </c>
      <c r="E5" s="2">
        <v>140</v>
      </c>
      <c r="F5" s="1"/>
      <c r="G5" s="1"/>
      <c r="H5" s="1"/>
      <c r="I5" s="1"/>
      <c r="J5" s="14"/>
      <c r="K5" s="14"/>
      <c r="L5" s="30"/>
      <c r="M5" s="30"/>
      <c r="N5" s="14"/>
      <c r="O5" s="14"/>
      <c r="P5" s="14"/>
      <c r="Q5" s="14"/>
    </row>
    <row r="6" spans="1:17" x14ac:dyDescent="0.25">
      <c r="A6" s="1" t="s">
        <v>44</v>
      </c>
      <c r="B6" s="1"/>
      <c r="C6" s="2"/>
      <c r="D6" s="3" t="s">
        <v>4</v>
      </c>
      <c r="E6" s="2">
        <v>50</v>
      </c>
      <c r="F6" s="1"/>
      <c r="G6" s="1"/>
      <c r="H6" s="1"/>
      <c r="I6" s="1"/>
      <c r="J6" s="14"/>
      <c r="K6" s="14"/>
      <c r="L6" s="14"/>
      <c r="M6" s="11"/>
      <c r="N6" s="62"/>
      <c r="O6" s="62"/>
      <c r="P6" s="62"/>
      <c r="Q6" s="14"/>
    </row>
    <row r="7" spans="1:17" x14ac:dyDescent="0.25">
      <c r="A7" s="1"/>
      <c r="B7" s="1"/>
      <c r="C7" s="2"/>
      <c r="D7" s="2"/>
      <c r="E7" s="2"/>
      <c r="F7" s="1"/>
      <c r="G7" s="1"/>
      <c r="H7" s="1"/>
      <c r="I7" s="1"/>
      <c r="J7" s="14"/>
      <c r="K7" s="14"/>
      <c r="L7" s="14"/>
      <c r="M7" s="11"/>
      <c r="N7" s="14"/>
      <c r="O7" s="14"/>
      <c r="P7" s="14"/>
      <c r="Q7" s="14"/>
    </row>
    <row r="8" spans="1:17" x14ac:dyDescent="0.25">
      <c r="A8" s="1" t="s">
        <v>53</v>
      </c>
      <c r="B8" s="1"/>
      <c r="C8" s="2"/>
      <c r="D8" s="2"/>
      <c r="E8" s="2"/>
      <c r="F8" s="1"/>
      <c r="G8" s="1"/>
      <c r="H8" s="1"/>
      <c r="I8" s="1"/>
      <c r="J8" s="14"/>
      <c r="K8" s="14"/>
      <c r="L8" s="14"/>
      <c r="M8" s="14"/>
      <c r="N8" s="14"/>
      <c r="O8" s="14"/>
      <c r="P8" s="14"/>
      <c r="Q8" s="14"/>
    </row>
    <row r="9" spans="1:17" x14ac:dyDescent="0.25">
      <c r="A9" s="1" t="s">
        <v>29</v>
      </c>
      <c r="B9" s="1"/>
      <c r="C9" s="1"/>
      <c r="D9" s="1"/>
      <c r="E9" s="1">
        <v>80</v>
      </c>
      <c r="F9" s="1"/>
      <c r="G9" s="1"/>
      <c r="H9" s="1"/>
      <c r="I9" s="1"/>
      <c r="J9" s="14"/>
      <c r="K9" s="14"/>
      <c r="L9" s="14"/>
      <c r="M9" s="14"/>
      <c r="N9" s="14"/>
      <c r="O9" s="14"/>
      <c r="P9" s="14"/>
      <c r="Q9" s="14"/>
    </row>
    <row r="10" spans="1:17" x14ac:dyDescent="0.25">
      <c r="A10" s="1" t="s">
        <v>43</v>
      </c>
      <c r="B10" s="1"/>
      <c r="C10" s="1"/>
      <c r="D10" s="1"/>
      <c r="E10" s="1">
        <v>50</v>
      </c>
      <c r="F10" s="1"/>
      <c r="G10" s="1"/>
      <c r="H10" s="1"/>
      <c r="I10" s="1"/>
      <c r="J10" s="14"/>
      <c r="K10" s="14"/>
      <c r="L10" s="14"/>
      <c r="M10" s="14"/>
      <c r="N10" s="14"/>
      <c r="O10" s="14"/>
      <c r="P10" s="14"/>
      <c r="Q10" s="14"/>
    </row>
    <row r="11" spans="1:17" x14ac:dyDescent="0.25">
      <c r="A11" s="1" t="s">
        <v>42</v>
      </c>
      <c r="B11" s="1"/>
      <c r="C11" s="1"/>
      <c r="D11" s="1"/>
      <c r="E11" s="1">
        <v>70</v>
      </c>
      <c r="F11" s="1"/>
      <c r="G11" s="1"/>
      <c r="H11" s="1"/>
      <c r="I11" s="1"/>
      <c r="J11" s="14"/>
      <c r="K11" s="14"/>
      <c r="L11" s="14"/>
      <c r="M11" s="14"/>
      <c r="N11" s="14"/>
      <c r="O11" s="14"/>
      <c r="P11" s="14"/>
      <c r="Q11" s="14"/>
    </row>
    <row r="12" spans="1:17" x14ac:dyDescent="0.25">
      <c r="A12" s="1" t="s">
        <v>44</v>
      </c>
      <c r="B12" s="1"/>
      <c r="C12" s="1"/>
      <c r="D12" s="1"/>
      <c r="E12" s="1">
        <v>25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5" customHeight="1" x14ac:dyDescent="0.25">
      <c r="A13" s="1"/>
      <c r="B13" s="1"/>
      <c r="C13" s="1"/>
      <c r="D13" s="1"/>
      <c r="E13" s="1"/>
      <c r="F13" s="37"/>
      <c r="G13" s="36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7" customHeight="1" x14ac:dyDescent="0.25">
      <c r="A14" s="1" t="s">
        <v>45</v>
      </c>
      <c r="B14" s="1"/>
      <c r="C14" s="50" t="s">
        <v>60</v>
      </c>
      <c r="D14" s="36" t="s">
        <v>50</v>
      </c>
      <c r="E14" s="36" t="s">
        <v>46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x14ac:dyDescent="0.25">
      <c r="A15" s="1" t="s">
        <v>29</v>
      </c>
      <c r="B15" s="1"/>
      <c r="C15" s="5">
        <v>100</v>
      </c>
      <c r="D15" s="35">
        <v>90</v>
      </c>
      <c r="E15" s="35">
        <v>275</v>
      </c>
      <c r="F15" s="1"/>
      <c r="G15" s="1"/>
      <c r="H15" s="1"/>
      <c r="I15" s="1"/>
      <c r="J15" s="1"/>
      <c r="K15" s="63"/>
      <c r="L15" s="63"/>
      <c r="M15" s="1"/>
      <c r="N15" s="1"/>
      <c r="O15" s="1"/>
      <c r="P15" s="1"/>
      <c r="Q15" s="1"/>
    </row>
    <row r="16" spans="1:17" x14ac:dyDescent="0.25">
      <c r="A16" s="1" t="s">
        <v>43</v>
      </c>
      <c r="B16" s="1"/>
      <c r="C16" s="5">
        <v>200</v>
      </c>
      <c r="D16" s="35">
        <v>90</v>
      </c>
      <c r="E16" s="35">
        <v>275</v>
      </c>
      <c r="F16" s="1"/>
      <c r="G16" s="1"/>
      <c r="H16" s="1"/>
      <c r="I16" s="1"/>
      <c r="J16" s="1"/>
      <c r="K16" s="7"/>
      <c r="L16" s="7"/>
      <c r="M16" s="1"/>
      <c r="N16" s="1"/>
      <c r="O16" s="1"/>
      <c r="P16" s="1"/>
      <c r="Q16" s="1"/>
    </row>
    <row r="17" spans="1:17" x14ac:dyDescent="0.25">
      <c r="A17" s="1" t="s">
        <v>42</v>
      </c>
      <c r="B17" s="1"/>
      <c r="C17" s="5">
        <v>0</v>
      </c>
      <c r="D17" s="35">
        <v>90</v>
      </c>
      <c r="E17" s="35">
        <v>275</v>
      </c>
      <c r="F17" s="1"/>
      <c r="G17" s="1"/>
      <c r="H17" s="1"/>
      <c r="I17" s="1"/>
      <c r="J17" s="1"/>
      <c r="K17" s="28"/>
      <c r="L17" s="28"/>
      <c r="M17" s="1"/>
      <c r="N17" s="1"/>
      <c r="O17" s="1"/>
      <c r="P17" s="1"/>
      <c r="Q17" s="1"/>
    </row>
    <row r="18" spans="1:17" x14ac:dyDescent="0.25">
      <c r="A18" s="1" t="s">
        <v>44</v>
      </c>
      <c r="B18" s="1"/>
      <c r="C18" s="5">
        <v>100</v>
      </c>
      <c r="D18" s="35">
        <v>90</v>
      </c>
      <c r="E18" s="35">
        <v>275</v>
      </c>
      <c r="F18" s="1"/>
      <c r="G18" s="1"/>
      <c r="H18" s="1"/>
      <c r="I18" s="1"/>
      <c r="J18" s="1"/>
      <c r="K18" s="28"/>
      <c r="L18" s="28"/>
      <c r="M18" s="1"/>
      <c r="N18" s="1"/>
      <c r="O18" s="1"/>
      <c r="P18" s="1"/>
      <c r="Q18" s="1"/>
    </row>
    <row r="19" spans="1:17" x14ac:dyDescent="0.25">
      <c r="A19" s="1"/>
      <c r="B19" s="1"/>
      <c r="C19" s="1"/>
      <c r="D19" s="40"/>
      <c r="E19" s="40"/>
      <c r="F19" s="1"/>
      <c r="G19" s="1"/>
      <c r="H19" s="1"/>
      <c r="I19" s="1"/>
      <c r="J19" s="1"/>
      <c r="K19" s="28"/>
      <c r="L19" s="28"/>
      <c r="M19" s="1"/>
      <c r="N19" s="1"/>
      <c r="O19" s="1"/>
      <c r="P19" s="1"/>
      <c r="Q19" s="1"/>
    </row>
    <row r="20" spans="1:17" ht="30" x14ac:dyDescent="0.25">
      <c r="A20" s="43" t="s">
        <v>52</v>
      </c>
      <c r="B20" s="1"/>
      <c r="C20" s="1"/>
      <c r="D20" s="36" t="s">
        <v>51</v>
      </c>
      <c r="E20" s="36" t="s">
        <v>47</v>
      </c>
      <c r="F20" s="36" t="s">
        <v>48</v>
      </c>
      <c r="G20" s="7"/>
      <c r="H20" s="1"/>
      <c r="I20" s="1"/>
      <c r="J20" s="7"/>
      <c r="K20" s="28"/>
      <c r="L20" s="28"/>
      <c r="M20" s="1"/>
      <c r="N20" s="1"/>
      <c r="O20" s="1"/>
      <c r="P20" s="1"/>
      <c r="Q20" s="1"/>
    </row>
    <row r="21" spans="1:17" x14ac:dyDescent="0.25">
      <c r="A21" s="1" t="s">
        <v>29</v>
      </c>
      <c r="B21" s="1"/>
      <c r="C21" s="1"/>
      <c r="D21" s="38">
        <f>+D15*C15*E3</f>
        <v>1440000</v>
      </c>
      <c r="E21" s="38">
        <f>+E15*C15*E9</f>
        <v>2200000</v>
      </c>
      <c r="F21" s="38">
        <f>+D21+E21</f>
        <v>3640000</v>
      </c>
      <c r="G21" s="7"/>
      <c r="H21" s="1"/>
      <c r="I21" s="4"/>
      <c r="J21" s="7"/>
      <c r="K21" s="28"/>
      <c r="L21" s="28"/>
      <c r="M21" s="1"/>
      <c r="N21" s="1"/>
      <c r="O21" s="1"/>
      <c r="P21" s="1"/>
      <c r="Q21" s="1"/>
    </row>
    <row r="22" spans="1:17" x14ac:dyDescent="0.25">
      <c r="A22" s="1" t="s">
        <v>43</v>
      </c>
      <c r="B22" s="1"/>
      <c r="C22" s="1"/>
      <c r="D22" s="38">
        <f>+E4*C16*D16</f>
        <v>1800000</v>
      </c>
      <c r="E22" s="38">
        <f>+E16*C16*E10</f>
        <v>2750000</v>
      </c>
      <c r="F22" s="38">
        <f t="shared" ref="F22:F24" si="0">+D22+E22</f>
        <v>4550000</v>
      </c>
      <c r="G22" s="1"/>
      <c r="H22" s="1"/>
      <c r="I22" s="4"/>
      <c r="J22" s="1"/>
      <c r="K22" s="29"/>
      <c r="L22" s="29"/>
      <c r="M22" s="1"/>
      <c r="N22" s="1"/>
      <c r="O22" s="1"/>
      <c r="P22" s="1"/>
      <c r="Q22" s="1"/>
    </row>
    <row r="23" spans="1:17" x14ac:dyDescent="0.25">
      <c r="A23" s="1" t="s">
        <v>42</v>
      </c>
      <c r="B23" s="1"/>
      <c r="C23" s="1"/>
      <c r="D23" s="38">
        <f>+D18*C17*E5</f>
        <v>0</v>
      </c>
      <c r="E23" s="38">
        <f>+E17*C17*E5</f>
        <v>0</v>
      </c>
      <c r="F23" s="38">
        <f t="shared" si="0"/>
        <v>0</v>
      </c>
      <c r="G23" s="1"/>
      <c r="H23" s="1"/>
      <c r="I23" s="1"/>
      <c r="J23" s="4"/>
      <c r="K23" s="1"/>
      <c r="L23" s="1"/>
      <c r="M23" s="28"/>
      <c r="N23" s="28"/>
      <c r="O23" s="1"/>
      <c r="P23" s="1"/>
      <c r="Q23" s="1"/>
    </row>
    <row r="24" spans="1:17" x14ac:dyDescent="0.25">
      <c r="A24" s="1" t="s">
        <v>44</v>
      </c>
      <c r="B24" s="1"/>
      <c r="C24" s="1"/>
      <c r="D24" s="38">
        <f>+D18*C18*E6</f>
        <v>450000</v>
      </c>
      <c r="E24" s="38">
        <f>+E18*C18*E6</f>
        <v>1375000</v>
      </c>
      <c r="F24" s="38">
        <f t="shared" si="0"/>
        <v>1825000</v>
      </c>
      <c r="G24" s="1"/>
      <c r="H24" s="1"/>
      <c r="I24" s="1"/>
      <c r="J24" s="1"/>
      <c r="K24" s="1"/>
      <c r="L24" s="1"/>
      <c r="M24" s="28"/>
      <c r="N24" s="28"/>
      <c r="O24" s="1"/>
      <c r="P24" s="1"/>
      <c r="Q24" s="1"/>
    </row>
    <row r="25" spans="1:17" x14ac:dyDescent="0.25">
      <c r="A25" s="14"/>
      <c r="B25" s="14"/>
      <c r="C25" s="14"/>
      <c r="D25" s="28"/>
      <c r="E25" s="28"/>
      <c r="F25" s="39">
        <f>SUM(F21:F24)</f>
        <v>10015000</v>
      </c>
      <c r="G25" s="14"/>
      <c r="H25" s="14"/>
      <c r="I25" s="14"/>
      <c r="J25" s="1"/>
      <c r="K25" s="1"/>
      <c r="L25" s="1"/>
      <c r="M25" s="28"/>
      <c r="N25" s="28"/>
      <c r="O25" s="1"/>
      <c r="P25" s="1"/>
      <c r="Q25" s="1"/>
    </row>
    <row r="26" spans="1:17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"/>
      <c r="K26" s="1"/>
      <c r="L26" s="1"/>
      <c r="M26" s="28"/>
      <c r="N26" s="28"/>
      <c r="O26" s="1"/>
      <c r="P26" s="1"/>
      <c r="Q26" s="1"/>
    </row>
    <row r="27" spans="1:17" x14ac:dyDescent="0.25">
      <c r="A27" s="30"/>
      <c r="B27" s="30"/>
      <c r="C27" s="14"/>
      <c r="D27" s="14"/>
      <c r="E27" s="14"/>
      <c r="F27" s="14"/>
      <c r="G27" s="14"/>
      <c r="H27" s="14"/>
      <c r="I27" s="14"/>
      <c r="J27" s="1"/>
      <c r="K27" s="1"/>
      <c r="L27" s="1"/>
      <c r="M27" s="28"/>
      <c r="N27" s="29"/>
      <c r="O27" s="1"/>
      <c r="P27" s="1"/>
      <c r="Q27" s="1"/>
    </row>
    <row r="28" spans="1:17" x14ac:dyDescent="0.25">
      <c r="A28" s="33"/>
      <c r="B28" s="14"/>
      <c r="C28" s="62"/>
      <c r="D28" s="62"/>
      <c r="E28" s="62"/>
      <c r="F28" s="62"/>
      <c r="G28" s="32"/>
      <c r="H28" s="14"/>
      <c r="I28" s="14"/>
      <c r="J28" s="1"/>
      <c r="K28" s="1"/>
      <c r="L28" s="1"/>
      <c r="M28" s="1"/>
      <c r="N28" s="1"/>
      <c r="O28" s="1"/>
      <c r="P28" s="1"/>
      <c r="Q28" s="1"/>
    </row>
    <row r="29" spans="1:17" x14ac:dyDescent="0.25">
      <c r="A29" s="11"/>
      <c r="B29" s="11"/>
      <c r="C29" s="11"/>
      <c r="D29" s="11"/>
      <c r="E29" s="11"/>
      <c r="F29" s="11"/>
      <c r="G29" s="11"/>
      <c r="H29" s="14"/>
      <c r="I29" s="14"/>
      <c r="J29" s="1"/>
      <c r="K29" s="1"/>
      <c r="L29" s="1"/>
      <c r="M29" s="1"/>
      <c r="N29" s="1"/>
      <c r="O29" s="1"/>
      <c r="P29" s="1"/>
      <c r="Q29" s="1"/>
    </row>
    <row r="30" spans="1:17" x14ac:dyDescent="0.25">
      <c r="A30" s="14"/>
      <c r="B30" s="31"/>
      <c r="C30" s="14"/>
      <c r="D30" s="14"/>
      <c r="E30" s="14"/>
      <c r="F30" s="14"/>
      <c r="G30" s="14"/>
      <c r="H30" s="14"/>
      <c r="I30" s="14"/>
      <c r="J30" s="1"/>
      <c r="K30" s="1"/>
      <c r="L30" s="1"/>
      <c r="M30" s="1"/>
      <c r="N30" s="1"/>
      <c r="O30" s="1"/>
      <c r="P30" s="1"/>
      <c r="Q30" s="1"/>
    </row>
    <row r="31" spans="1:17" x14ac:dyDescent="0.25">
      <c r="A31" s="14"/>
      <c r="B31" s="31"/>
      <c r="C31" s="14"/>
      <c r="D31" s="14"/>
      <c r="E31" s="14"/>
      <c r="F31" s="14"/>
      <c r="G31" s="14"/>
      <c r="H31" s="14"/>
      <c r="I31" s="14"/>
      <c r="J31" s="1"/>
      <c r="K31" s="1"/>
      <c r="L31" s="1"/>
      <c r="M31" s="1"/>
      <c r="N31" s="1"/>
      <c r="O31" s="1"/>
      <c r="P31" s="1"/>
      <c r="Q31" s="1"/>
    </row>
    <row r="32" spans="1:17" x14ac:dyDescent="0.25">
      <c r="A32" s="30"/>
      <c r="B32" s="30"/>
      <c r="C32" s="14"/>
      <c r="D32" s="14"/>
      <c r="E32" s="14"/>
      <c r="F32" s="14"/>
      <c r="G32" s="14"/>
      <c r="H32" s="14"/>
      <c r="I32" s="14"/>
      <c r="J32" s="1"/>
      <c r="K32" s="1"/>
      <c r="L32" s="1"/>
      <c r="M32" s="1"/>
      <c r="N32" s="1"/>
      <c r="O32" s="1"/>
      <c r="P32" s="1"/>
      <c r="Q32" s="1"/>
    </row>
    <row r="33" spans="1:17" x14ac:dyDescent="0.25">
      <c r="A33" s="14"/>
      <c r="B33" s="11"/>
      <c r="C33" s="62"/>
      <c r="D33" s="62"/>
      <c r="E33" s="62"/>
      <c r="F33" s="14"/>
      <c r="G33" s="14"/>
      <c r="H33" s="14"/>
      <c r="I33" s="14"/>
      <c r="J33" s="1"/>
      <c r="K33" s="1"/>
      <c r="L33" s="1"/>
      <c r="M33" s="1"/>
      <c r="N33" s="1"/>
      <c r="O33" s="1"/>
      <c r="P33" s="1"/>
      <c r="Q33" s="1"/>
    </row>
    <row r="34" spans="1:17" x14ac:dyDescent="0.25">
      <c r="A34" s="14"/>
      <c r="B34" s="11"/>
      <c r="C34" s="14"/>
      <c r="D34" s="14"/>
      <c r="E34" s="14"/>
      <c r="F34" s="14"/>
      <c r="G34" s="14"/>
      <c r="H34" s="14"/>
      <c r="I34" s="14"/>
      <c r="J34" s="1"/>
      <c r="K34" s="1"/>
      <c r="L34" s="1"/>
      <c r="M34" s="1"/>
      <c r="N34" s="1"/>
      <c r="O34" s="1"/>
      <c r="P34" s="1"/>
      <c r="Q34" s="1"/>
    </row>
    <row r="35" spans="1:17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"/>
      <c r="K35" s="1"/>
      <c r="L35" s="1"/>
      <c r="M35" s="1"/>
      <c r="N35" s="1"/>
      <c r="O35" s="1"/>
      <c r="P35" s="1"/>
      <c r="Q35" s="1"/>
    </row>
    <row r="36" spans="1:17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"/>
      <c r="K36" s="1"/>
      <c r="L36" s="1"/>
      <c r="M36" s="1"/>
      <c r="N36" s="1"/>
      <c r="O36" s="1"/>
      <c r="P36" s="1"/>
      <c r="Q36" s="1"/>
    </row>
  </sheetData>
  <mergeCells count="5">
    <mergeCell ref="C33:E33"/>
    <mergeCell ref="N6:P6"/>
    <mergeCell ref="K15:L15"/>
    <mergeCell ref="C28:D28"/>
    <mergeCell ref="E28:F2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0"/>
  <sheetViews>
    <sheetView showGridLines="0" workbookViewId="0">
      <selection activeCell="F4" sqref="F4:I4"/>
    </sheetView>
  </sheetViews>
  <sheetFormatPr defaultRowHeight="15" x14ac:dyDescent="0.25"/>
  <cols>
    <col min="6" max="6" width="11" bestFit="1" customWidth="1"/>
    <col min="10" max="10" width="9.140625" customWidth="1"/>
  </cols>
  <sheetData>
    <row r="1" spans="1:16" x14ac:dyDescent="0.25">
      <c r="A1" s="23" t="s">
        <v>38</v>
      </c>
      <c r="B1" s="24"/>
      <c r="C1" s="24"/>
      <c r="D1" s="24"/>
      <c r="E1" s="24"/>
      <c r="F1" s="24"/>
      <c r="G1" s="24"/>
      <c r="H1" s="24"/>
      <c r="I1" s="24"/>
      <c r="J1" s="24"/>
    </row>
    <row r="2" spans="1:16" x14ac:dyDescent="0.25">
      <c r="A2" s="24" t="s">
        <v>39</v>
      </c>
      <c r="B2" s="24"/>
      <c r="C2" s="24"/>
      <c r="D2" s="24"/>
      <c r="E2" s="66" t="s">
        <v>34</v>
      </c>
      <c r="F2" s="66"/>
      <c r="G2" s="66"/>
      <c r="H2" s="66"/>
      <c r="I2" s="66"/>
      <c r="J2" s="24"/>
      <c r="K2" s="20"/>
      <c r="L2" s="20"/>
      <c r="M2" s="64"/>
      <c r="N2" s="64"/>
      <c r="O2" s="64"/>
      <c r="P2" s="18"/>
    </row>
    <row r="3" spans="1:16" x14ac:dyDescent="0.25">
      <c r="A3" s="24"/>
      <c r="B3" s="65" t="s">
        <v>35</v>
      </c>
      <c r="C3" s="25"/>
      <c r="D3" s="25">
        <v>20</v>
      </c>
      <c r="E3" s="25">
        <v>40</v>
      </c>
      <c r="F3" s="25">
        <v>60</v>
      </c>
      <c r="G3" s="25">
        <v>80</v>
      </c>
      <c r="H3" s="25">
        <v>100</v>
      </c>
      <c r="I3" s="25">
        <v>120</v>
      </c>
      <c r="J3" s="24"/>
      <c r="K3" s="21"/>
      <c r="L3" s="20"/>
      <c r="M3" s="20"/>
      <c r="N3" s="20"/>
      <c r="O3" s="20"/>
    </row>
    <row r="4" spans="1:16" x14ac:dyDescent="0.25">
      <c r="A4" s="24"/>
      <c r="B4" s="65"/>
      <c r="C4" s="25">
        <v>20</v>
      </c>
      <c r="D4" s="27">
        <f>+$D$3*C4</f>
        <v>400</v>
      </c>
      <c r="E4" s="27">
        <f>+E3*$C$4</f>
        <v>800</v>
      </c>
      <c r="F4" s="27">
        <f t="shared" ref="F4:I4" si="0">+F3*$C$4</f>
        <v>1200</v>
      </c>
      <c r="G4" s="27">
        <f t="shared" si="0"/>
        <v>1600</v>
      </c>
      <c r="H4" s="27">
        <f t="shared" si="0"/>
        <v>2000</v>
      </c>
      <c r="I4" s="27">
        <f t="shared" si="0"/>
        <v>2400</v>
      </c>
      <c r="J4" s="24"/>
      <c r="K4" s="21"/>
      <c r="L4" s="20"/>
      <c r="M4" s="20"/>
      <c r="N4" s="20"/>
      <c r="O4" s="20"/>
    </row>
    <row r="5" spans="1:16" x14ac:dyDescent="0.25">
      <c r="A5" s="24"/>
      <c r="B5" s="65"/>
      <c r="C5" s="25">
        <v>40</v>
      </c>
      <c r="D5" s="27">
        <f t="shared" ref="D5:D9" si="1">+$D$3*C5</f>
        <v>800</v>
      </c>
      <c r="E5" s="24">
        <f>+E3*C5</f>
        <v>1600</v>
      </c>
      <c r="F5" s="24">
        <f>+F3*C5</f>
        <v>2400</v>
      </c>
      <c r="G5" s="26">
        <f>+G3*C5</f>
        <v>3200</v>
      </c>
      <c r="H5" s="24">
        <f>+H3*C5</f>
        <v>4000</v>
      </c>
      <c r="I5" s="24">
        <f>+I3*C5</f>
        <v>4800</v>
      </c>
      <c r="J5" s="24"/>
      <c r="K5" s="21"/>
      <c r="L5" s="20"/>
      <c r="M5" s="20"/>
      <c r="N5" s="20"/>
      <c r="O5" s="20"/>
    </row>
    <row r="6" spans="1:16" x14ac:dyDescent="0.25">
      <c r="A6" s="24"/>
      <c r="B6" s="65"/>
      <c r="C6" s="25">
        <v>60</v>
      </c>
      <c r="D6" s="27">
        <f t="shared" si="1"/>
        <v>1200</v>
      </c>
      <c r="E6" s="24">
        <f>+E3*C6</f>
        <v>2400</v>
      </c>
      <c r="F6" s="24">
        <f>+F3*C6</f>
        <v>3600</v>
      </c>
      <c r="G6" s="24">
        <f>+G3*C6</f>
        <v>4800</v>
      </c>
      <c r="H6" s="24">
        <f>+H3*C6</f>
        <v>6000</v>
      </c>
      <c r="I6" s="24">
        <f>+I3*C6</f>
        <v>7200</v>
      </c>
      <c r="J6" s="24"/>
      <c r="K6" s="21"/>
      <c r="L6" s="20"/>
      <c r="M6" s="20"/>
      <c r="N6" s="20"/>
      <c r="O6" s="20"/>
    </row>
    <row r="7" spans="1:16" x14ac:dyDescent="0.25">
      <c r="A7" s="24"/>
      <c r="B7" s="65"/>
      <c r="C7" s="25">
        <v>80</v>
      </c>
      <c r="D7" s="27">
        <f t="shared" si="1"/>
        <v>1600</v>
      </c>
      <c r="E7" s="24">
        <f>+E3*C7</f>
        <v>3200</v>
      </c>
      <c r="F7" s="24">
        <f>+F3*C7</f>
        <v>4800</v>
      </c>
      <c r="G7" s="24">
        <f>+G3*C7</f>
        <v>6400</v>
      </c>
      <c r="H7" s="24">
        <f>+H3*C7</f>
        <v>8000</v>
      </c>
      <c r="I7" s="24">
        <f>+I3*C7</f>
        <v>9600</v>
      </c>
      <c r="J7" s="24"/>
      <c r="K7" s="21"/>
      <c r="L7" s="20"/>
      <c r="M7" s="20"/>
      <c r="N7" s="20"/>
      <c r="O7" s="20"/>
    </row>
    <row r="8" spans="1:16" x14ac:dyDescent="0.25">
      <c r="A8" s="24"/>
      <c r="B8" s="65"/>
      <c r="C8" s="25">
        <v>100</v>
      </c>
      <c r="D8" s="27">
        <f t="shared" si="1"/>
        <v>2000</v>
      </c>
      <c r="E8" s="24">
        <f>+E3*C8</f>
        <v>4000</v>
      </c>
      <c r="F8" s="24">
        <f>+F3*C8</f>
        <v>6000</v>
      </c>
      <c r="G8" s="24">
        <f>+G3*C8</f>
        <v>8000</v>
      </c>
      <c r="H8" s="24">
        <f>+H3*C8</f>
        <v>10000</v>
      </c>
      <c r="I8" s="24">
        <f>+I3*C8</f>
        <v>12000</v>
      </c>
      <c r="J8" s="24"/>
    </row>
    <row r="9" spans="1:16" x14ac:dyDescent="0.25">
      <c r="A9" s="24"/>
      <c r="B9" s="65"/>
      <c r="C9" s="25">
        <v>120</v>
      </c>
      <c r="D9" s="27">
        <f t="shared" si="1"/>
        <v>2400</v>
      </c>
      <c r="E9" s="24">
        <f>+E3*C9</f>
        <v>4800</v>
      </c>
      <c r="F9" s="24">
        <f>+F3*C9</f>
        <v>7200</v>
      </c>
      <c r="G9" s="24">
        <f>+G3*C9</f>
        <v>9600</v>
      </c>
      <c r="H9" s="24">
        <f>+H3*C9</f>
        <v>12000</v>
      </c>
      <c r="I9" s="24">
        <f>+I3*C9</f>
        <v>14400</v>
      </c>
      <c r="J9" s="24"/>
    </row>
    <row r="10" spans="1:16" x14ac:dyDescent="0.25">
      <c r="A10" s="24"/>
      <c r="B10" s="24"/>
      <c r="C10" s="24"/>
      <c r="D10" s="24"/>
      <c r="E10" s="24"/>
      <c r="F10" s="24"/>
      <c r="G10" s="24"/>
      <c r="H10" s="24"/>
      <c r="I10" s="24"/>
      <c r="J10" s="24"/>
    </row>
    <row r="11" spans="1:16" x14ac:dyDescent="0.25">
      <c r="A11" s="24" t="s">
        <v>32</v>
      </c>
      <c r="B11" s="24"/>
      <c r="C11" s="24"/>
      <c r="D11" s="24"/>
      <c r="E11" s="24"/>
      <c r="F11" s="24"/>
      <c r="G11" s="24"/>
      <c r="H11" s="24"/>
      <c r="I11" s="24"/>
      <c r="J11" s="24"/>
    </row>
    <row r="12" spans="1:16" x14ac:dyDescent="0.25">
      <c r="A12" s="24"/>
      <c r="B12" s="24"/>
      <c r="C12" s="24"/>
      <c r="D12" s="24"/>
      <c r="E12" s="24"/>
      <c r="F12" s="24"/>
      <c r="G12" s="24"/>
      <c r="H12" s="24"/>
      <c r="I12" s="24"/>
      <c r="J12" s="24"/>
    </row>
    <row r="13" spans="1:16" x14ac:dyDescent="0.25">
      <c r="A13" s="24"/>
      <c r="B13" s="24"/>
      <c r="C13" s="24" t="s">
        <v>31</v>
      </c>
      <c r="D13" s="24"/>
      <c r="E13" s="24">
        <v>1600</v>
      </c>
      <c r="F13" s="22" t="s">
        <v>37</v>
      </c>
      <c r="G13" s="24"/>
      <c r="H13" s="24"/>
      <c r="I13" s="24"/>
      <c r="J13" s="24"/>
    </row>
    <row r="14" spans="1:16" x14ac:dyDescent="0.25">
      <c r="A14" s="24"/>
      <c r="B14" s="24"/>
      <c r="C14" s="27"/>
      <c r="D14" s="27"/>
      <c r="E14" s="66" t="s">
        <v>36</v>
      </c>
      <c r="F14" s="66"/>
      <c r="G14" s="66"/>
      <c r="H14" s="66"/>
      <c r="I14" s="66"/>
      <c r="J14" s="66"/>
    </row>
    <row r="15" spans="1:16" ht="15" customHeight="1" x14ac:dyDescent="0.25">
      <c r="A15" s="24"/>
      <c r="B15" s="65" t="s">
        <v>33</v>
      </c>
      <c r="C15" s="25"/>
      <c r="D15" s="25"/>
      <c r="E15" s="25">
        <v>50</v>
      </c>
      <c r="F15" s="25">
        <v>60</v>
      </c>
      <c r="G15" s="25">
        <v>70</v>
      </c>
      <c r="H15" s="25">
        <v>80</v>
      </c>
      <c r="I15" s="25">
        <v>90</v>
      </c>
      <c r="J15" s="25">
        <v>100</v>
      </c>
    </row>
    <row r="16" spans="1:16" x14ac:dyDescent="0.25">
      <c r="A16" s="24"/>
      <c r="B16" s="65"/>
      <c r="C16" s="25">
        <v>175</v>
      </c>
      <c r="D16" s="25"/>
      <c r="E16" s="24">
        <f>+$C16*E$15%*$E$13</f>
        <v>140000</v>
      </c>
      <c r="F16" s="24">
        <f t="shared" ref="F16:J16" si="2">+$C16*F$15%*$E$13</f>
        <v>168000</v>
      </c>
      <c r="G16" s="24">
        <f t="shared" si="2"/>
        <v>195999.99999999997</v>
      </c>
      <c r="H16" s="24">
        <f t="shared" si="2"/>
        <v>224000</v>
      </c>
      <c r="I16" s="24">
        <f t="shared" si="2"/>
        <v>252000</v>
      </c>
      <c r="J16" s="24">
        <f t="shared" si="2"/>
        <v>280000</v>
      </c>
    </row>
    <row r="17" spans="1:10" x14ac:dyDescent="0.25">
      <c r="A17" s="24"/>
      <c r="B17" s="65"/>
      <c r="C17" s="25">
        <v>200</v>
      </c>
      <c r="D17" s="25"/>
      <c r="E17" s="24">
        <f t="shared" ref="E17:J17" si="3">+$C$17*E15%*$E$13</f>
        <v>160000</v>
      </c>
      <c r="F17" s="24">
        <f t="shared" si="3"/>
        <v>192000</v>
      </c>
      <c r="G17" s="24">
        <f t="shared" si="3"/>
        <v>224000</v>
      </c>
      <c r="H17" s="24">
        <f t="shared" si="3"/>
        <v>256000</v>
      </c>
      <c r="I17" s="24">
        <f t="shared" si="3"/>
        <v>288000</v>
      </c>
      <c r="J17" s="24">
        <f t="shared" si="3"/>
        <v>320000</v>
      </c>
    </row>
    <row r="18" spans="1:10" x14ac:dyDescent="0.25">
      <c r="A18" s="24"/>
      <c r="B18" s="65"/>
      <c r="C18" s="25">
        <v>250</v>
      </c>
      <c r="D18" s="25"/>
      <c r="E18" s="24">
        <f t="shared" ref="E18:J18" si="4">+$C$18*E15%*$E$13</f>
        <v>200000</v>
      </c>
      <c r="F18" s="24">
        <f t="shared" si="4"/>
        <v>240000</v>
      </c>
      <c r="G18" s="24">
        <f t="shared" si="4"/>
        <v>280000</v>
      </c>
      <c r="H18" s="24">
        <f t="shared" si="4"/>
        <v>320000</v>
      </c>
      <c r="I18" s="26">
        <f t="shared" si="4"/>
        <v>360000</v>
      </c>
      <c r="J18" s="24">
        <f t="shared" si="4"/>
        <v>400000</v>
      </c>
    </row>
    <row r="19" spans="1:10" x14ac:dyDescent="0.25">
      <c r="A19" s="24"/>
      <c r="B19" s="65"/>
      <c r="C19" s="25">
        <v>275</v>
      </c>
      <c r="D19" s="25"/>
      <c r="E19" s="24">
        <f t="shared" ref="E19:J19" si="5">+$C$19*E15%*$E$13</f>
        <v>220000</v>
      </c>
      <c r="F19" s="24">
        <f t="shared" si="5"/>
        <v>264000</v>
      </c>
      <c r="G19" s="24">
        <f t="shared" si="5"/>
        <v>308000</v>
      </c>
      <c r="H19" s="24">
        <f t="shared" si="5"/>
        <v>352000</v>
      </c>
      <c r="I19" s="24">
        <f t="shared" si="5"/>
        <v>396000</v>
      </c>
      <c r="J19" s="24">
        <f t="shared" si="5"/>
        <v>440000</v>
      </c>
    </row>
    <row r="20" spans="1:10" x14ac:dyDescent="0.25">
      <c r="A20" s="24"/>
      <c r="B20" s="65"/>
      <c r="C20" s="25">
        <v>300</v>
      </c>
      <c r="D20" s="25"/>
      <c r="E20" s="24">
        <f t="shared" ref="E20:J20" si="6">+$C$20*E15%*$E$13</f>
        <v>240000</v>
      </c>
      <c r="F20" s="24">
        <f t="shared" si="6"/>
        <v>288000</v>
      </c>
      <c r="G20" s="24">
        <f t="shared" si="6"/>
        <v>336000</v>
      </c>
      <c r="H20" s="24">
        <f t="shared" si="6"/>
        <v>384000</v>
      </c>
      <c r="I20" s="24">
        <f t="shared" si="6"/>
        <v>432000</v>
      </c>
      <c r="J20" s="24">
        <f t="shared" si="6"/>
        <v>480000</v>
      </c>
    </row>
    <row r="21" spans="1:10" x14ac:dyDescent="0.25">
      <c r="A21" s="24"/>
      <c r="B21" s="65"/>
      <c r="C21" s="25">
        <v>325</v>
      </c>
      <c r="D21" s="25"/>
      <c r="E21" s="24">
        <f>+$C21*E$15%*$E$13</f>
        <v>260000</v>
      </c>
      <c r="F21" s="24">
        <f t="shared" ref="F21:J36" si="7">+$C21*F$15%*$E$13</f>
        <v>312000</v>
      </c>
      <c r="G21" s="24">
        <f t="shared" si="7"/>
        <v>363999.99999999994</v>
      </c>
      <c r="H21" s="24">
        <f t="shared" si="7"/>
        <v>416000</v>
      </c>
      <c r="I21" s="24">
        <f t="shared" si="7"/>
        <v>468000</v>
      </c>
      <c r="J21" s="24">
        <f t="shared" si="7"/>
        <v>520000</v>
      </c>
    </row>
    <row r="22" spans="1:10" x14ac:dyDescent="0.25">
      <c r="A22" s="24"/>
      <c r="B22" s="65"/>
      <c r="C22" s="25">
        <v>350</v>
      </c>
      <c r="D22" s="25"/>
      <c r="E22" s="24">
        <f t="shared" ref="E22:J40" si="8">+$C22*E$15%*$E$13</f>
        <v>280000</v>
      </c>
      <c r="F22" s="24">
        <f t="shared" si="7"/>
        <v>336000</v>
      </c>
      <c r="G22" s="24">
        <f t="shared" si="7"/>
        <v>391999.99999999994</v>
      </c>
      <c r="H22" s="24">
        <f t="shared" si="7"/>
        <v>448000</v>
      </c>
      <c r="I22" s="24">
        <f t="shared" si="7"/>
        <v>504000</v>
      </c>
      <c r="J22" s="24">
        <f t="shared" si="7"/>
        <v>560000</v>
      </c>
    </row>
    <row r="23" spans="1:10" x14ac:dyDescent="0.25">
      <c r="A23" s="24"/>
      <c r="B23" s="65"/>
      <c r="C23" s="25">
        <v>375</v>
      </c>
      <c r="D23" s="25"/>
      <c r="E23" s="24">
        <f t="shared" si="8"/>
        <v>300000</v>
      </c>
      <c r="F23" s="24">
        <f t="shared" si="7"/>
        <v>360000</v>
      </c>
      <c r="G23" s="24">
        <f t="shared" si="7"/>
        <v>420000</v>
      </c>
      <c r="H23" s="24">
        <f t="shared" si="7"/>
        <v>480000</v>
      </c>
      <c r="I23" s="24">
        <f t="shared" si="7"/>
        <v>540000</v>
      </c>
      <c r="J23" s="24">
        <f t="shared" si="7"/>
        <v>600000</v>
      </c>
    </row>
    <row r="24" spans="1:10" x14ac:dyDescent="0.25">
      <c r="A24" s="24"/>
      <c r="B24" s="65"/>
      <c r="C24" s="25">
        <v>400</v>
      </c>
      <c r="D24" s="25"/>
      <c r="E24" s="24">
        <f t="shared" si="8"/>
        <v>320000</v>
      </c>
      <c r="F24" s="24">
        <f t="shared" si="7"/>
        <v>384000</v>
      </c>
      <c r="G24" s="24">
        <f t="shared" si="7"/>
        <v>448000</v>
      </c>
      <c r="H24" s="24">
        <f t="shared" si="7"/>
        <v>512000</v>
      </c>
      <c r="I24" s="24">
        <f t="shared" si="7"/>
        <v>576000</v>
      </c>
      <c r="J24" s="24">
        <f t="shared" si="7"/>
        <v>640000</v>
      </c>
    </row>
    <row r="25" spans="1:10" x14ac:dyDescent="0.25">
      <c r="A25" s="24"/>
      <c r="B25" s="65"/>
      <c r="C25" s="25">
        <v>425</v>
      </c>
      <c r="D25" s="25"/>
      <c r="E25" s="24">
        <f t="shared" si="8"/>
        <v>340000</v>
      </c>
      <c r="F25" s="24">
        <f t="shared" si="7"/>
        <v>408000</v>
      </c>
      <c r="G25" s="24">
        <f t="shared" si="7"/>
        <v>476000</v>
      </c>
      <c r="H25" s="24">
        <f t="shared" si="7"/>
        <v>544000</v>
      </c>
      <c r="I25" s="24">
        <f t="shared" si="7"/>
        <v>612000</v>
      </c>
      <c r="J25" s="24">
        <f t="shared" si="7"/>
        <v>680000</v>
      </c>
    </row>
    <row r="26" spans="1:10" x14ac:dyDescent="0.25">
      <c r="A26" s="24"/>
      <c r="B26" s="65"/>
      <c r="C26" s="25">
        <v>450</v>
      </c>
      <c r="D26" s="25"/>
      <c r="E26" s="24">
        <f t="shared" si="8"/>
        <v>360000</v>
      </c>
      <c r="F26" s="24">
        <f t="shared" si="7"/>
        <v>432000</v>
      </c>
      <c r="G26" s="24">
        <f t="shared" si="7"/>
        <v>504000</v>
      </c>
      <c r="H26" s="24">
        <f t="shared" si="7"/>
        <v>576000</v>
      </c>
      <c r="I26" s="24">
        <f t="shared" si="7"/>
        <v>648000</v>
      </c>
      <c r="J26" s="24">
        <f t="shared" si="7"/>
        <v>720000</v>
      </c>
    </row>
    <row r="27" spans="1:10" x14ac:dyDescent="0.25">
      <c r="A27" s="24"/>
      <c r="B27" s="65"/>
      <c r="C27" s="25">
        <v>475</v>
      </c>
      <c r="D27" s="25"/>
      <c r="E27" s="24">
        <f t="shared" si="8"/>
        <v>380000</v>
      </c>
      <c r="F27" s="24">
        <f t="shared" si="7"/>
        <v>456000</v>
      </c>
      <c r="G27" s="24">
        <f t="shared" si="7"/>
        <v>532000</v>
      </c>
      <c r="H27" s="24">
        <f t="shared" si="7"/>
        <v>608000</v>
      </c>
      <c r="I27" s="24">
        <f t="shared" si="7"/>
        <v>684000</v>
      </c>
      <c r="J27" s="24">
        <f t="shared" si="7"/>
        <v>760000</v>
      </c>
    </row>
    <row r="28" spans="1:10" x14ac:dyDescent="0.25">
      <c r="A28" s="24"/>
      <c r="B28" s="65"/>
      <c r="C28" s="25">
        <v>500</v>
      </c>
      <c r="D28" s="25"/>
      <c r="E28" s="24">
        <f t="shared" si="8"/>
        <v>400000</v>
      </c>
      <c r="F28" s="24">
        <f t="shared" si="7"/>
        <v>480000</v>
      </c>
      <c r="G28" s="24">
        <f t="shared" si="7"/>
        <v>560000</v>
      </c>
      <c r="H28" s="24">
        <f t="shared" si="7"/>
        <v>640000</v>
      </c>
      <c r="I28" s="24">
        <f t="shared" si="7"/>
        <v>720000</v>
      </c>
      <c r="J28" s="24">
        <f t="shared" si="7"/>
        <v>800000</v>
      </c>
    </row>
    <row r="29" spans="1:10" x14ac:dyDescent="0.25">
      <c r="A29" s="24"/>
      <c r="B29" s="65"/>
      <c r="C29" s="25">
        <v>525</v>
      </c>
      <c r="D29" s="25"/>
      <c r="E29" s="24">
        <f t="shared" si="8"/>
        <v>420000</v>
      </c>
      <c r="F29" s="24">
        <f t="shared" si="7"/>
        <v>504000</v>
      </c>
      <c r="G29" s="24">
        <f t="shared" si="7"/>
        <v>588000</v>
      </c>
      <c r="H29" s="24">
        <f t="shared" si="7"/>
        <v>672000</v>
      </c>
      <c r="I29" s="24">
        <f t="shared" si="7"/>
        <v>756000</v>
      </c>
      <c r="J29" s="24">
        <f t="shared" si="7"/>
        <v>840000</v>
      </c>
    </row>
    <row r="30" spans="1:10" x14ac:dyDescent="0.25">
      <c r="A30" s="24"/>
      <c r="B30" s="65"/>
      <c r="C30" s="25">
        <v>550</v>
      </c>
      <c r="D30" s="25"/>
      <c r="E30" s="24">
        <f t="shared" si="8"/>
        <v>440000</v>
      </c>
      <c r="F30" s="24">
        <f t="shared" si="7"/>
        <v>528000</v>
      </c>
      <c r="G30" s="24">
        <f t="shared" si="7"/>
        <v>616000</v>
      </c>
      <c r="H30" s="24">
        <f t="shared" si="7"/>
        <v>704000</v>
      </c>
      <c r="I30" s="24">
        <f t="shared" si="7"/>
        <v>792000</v>
      </c>
      <c r="J30" s="24">
        <f t="shared" si="7"/>
        <v>880000</v>
      </c>
    </row>
    <row r="31" spans="1:10" x14ac:dyDescent="0.25">
      <c r="A31" s="24"/>
      <c r="B31" s="65"/>
      <c r="C31" s="25">
        <v>575</v>
      </c>
      <c r="D31" s="25"/>
      <c r="E31" s="24">
        <f t="shared" si="8"/>
        <v>460000</v>
      </c>
      <c r="F31" s="24">
        <f t="shared" si="7"/>
        <v>552000</v>
      </c>
      <c r="G31" s="24">
        <f t="shared" si="7"/>
        <v>644000</v>
      </c>
      <c r="H31" s="24">
        <f t="shared" si="7"/>
        <v>736000</v>
      </c>
      <c r="I31" s="24">
        <f t="shared" si="7"/>
        <v>828000</v>
      </c>
      <c r="J31" s="24">
        <f t="shared" si="7"/>
        <v>920000</v>
      </c>
    </row>
    <row r="32" spans="1:10" x14ac:dyDescent="0.25">
      <c r="A32" s="24"/>
      <c r="B32" s="65"/>
      <c r="C32" s="25">
        <v>600</v>
      </c>
      <c r="D32" s="25"/>
      <c r="E32" s="24">
        <f t="shared" si="8"/>
        <v>480000</v>
      </c>
      <c r="F32" s="24">
        <f t="shared" si="7"/>
        <v>576000</v>
      </c>
      <c r="G32" s="24">
        <f t="shared" si="7"/>
        <v>672000</v>
      </c>
      <c r="H32" s="24">
        <f t="shared" si="7"/>
        <v>768000</v>
      </c>
      <c r="I32" s="24">
        <f t="shared" si="7"/>
        <v>864000</v>
      </c>
      <c r="J32" s="24">
        <f t="shared" si="7"/>
        <v>960000</v>
      </c>
    </row>
    <row r="33" spans="1:10" x14ac:dyDescent="0.25">
      <c r="A33" s="24"/>
      <c r="B33" s="65"/>
      <c r="C33" s="25">
        <v>625</v>
      </c>
      <c r="D33" s="25"/>
      <c r="E33" s="24">
        <f t="shared" si="8"/>
        <v>500000</v>
      </c>
      <c r="F33" s="24">
        <f t="shared" si="7"/>
        <v>600000</v>
      </c>
      <c r="G33" s="24">
        <f t="shared" si="7"/>
        <v>700000</v>
      </c>
      <c r="H33" s="24">
        <f t="shared" si="7"/>
        <v>800000</v>
      </c>
      <c r="I33" s="24">
        <f t="shared" si="7"/>
        <v>900000</v>
      </c>
      <c r="J33" s="24">
        <f t="shared" si="7"/>
        <v>1000000</v>
      </c>
    </row>
    <row r="34" spans="1:10" x14ac:dyDescent="0.25">
      <c r="A34" s="24"/>
      <c r="B34" s="65"/>
      <c r="C34" s="25">
        <v>650</v>
      </c>
      <c r="D34" s="25"/>
      <c r="E34" s="24">
        <f t="shared" si="8"/>
        <v>520000</v>
      </c>
      <c r="F34" s="24">
        <f t="shared" si="7"/>
        <v>624000</v>
      </c>
      <c r="G34" s="24">
        <f t="shared" si="7"/>
        <v>727999.99999999988</v>
      </c>
      <c r="H34" s="24">
        <f t="shared" si="7"/>
        <v>832000</v>
      </c>
      <c r="I34" s="24">
        <f t="shared" si="7"/>
        <v>936000</v>
      </c>
      <c r="J34" s="24">
        <f t="shared" si="7"/>
        <v>1040000</v>
      </c>
    </row>
    <row r="35" spans="1:10" x14ac:dyDescent="0.25">
      <c r="A35" s="24"/>
      <c r="B35" s="65"/>
      <c r="C35" s="25">
        <v>675</v>
      </c>
      <c r="D35" s="25"/>
      <c r="E35" s="24">
        <f t="shared" si="8"/>
        <v>540000</v>
      </c>
      <c r="F35" s="24">
        <f t="shared" si="7"/>
        <v>648000</v>
      </c>
      <c r="G35" s="24">
        <f t="shared" si="7"/>
        <v>755999.99999999988</v>
      </c>
      <c r="H35" s="24">
        <f t="shared" si="7"/>
        <v>864000</v>
      </c>
      <c r="I35" s="24">
        <f t="shared" si="7"/>
        <v>972000</v>
      </c>
      <c r="J35" s="24">
        <f t="shared" si="7"/>
        <v>1080000</v>
      </c>
    </row>
    <row r="36" spans="1:10" x14ac:dyDescent="0.25">
      <c r="A36" s="24"/>
      <c r="B36" s="65"/>
      <c r="C36" s="25">
        <v>700</v>
      </c>
      <c r="D36" s="25"/>
      <c r="E36" s="24">
        <f t="shared" si="8"/>
        <v>560000</v>
      </c>
      <c r="F36" s="24">
        <f t="shared" si="7"/>
        <v>672000</v>
      </c>
      <c r="G36" s="24">
        <f t="shared" si="7"/>
        <v>783999.99999999988</v>
      </c>
      <c r="H36" s="24">
        <f t="shared" si="7"/>
        <v>896000</v>
      </c>
      <c r="I36" s="24">
        <f t="shared" si="7"/>
        <v>1008000</v>
      </c>
      <c r="J36" s="24">
        <f t="shared" si="7"/>
        <v>1120000</v>
      </c>
    </row>
    <row r="37" spans="1:10" x14ac:dyDescent="0.25">
      <c r="A37" s="24"/>
      <c r="B37" s="65"/>
      <c r="C37" s="25">
        <v>725</v>
      </c>
      <c r="D37" s="25"/>
      <c r="E37" s="24">
        <f t="shared" si="8"/>
        <v>580000</v>
      </c>
      <c r="F37" s="24">
        <f t="shared" si="8"/>
        <v>696000</v>
      </c>
      <c r="G37" s="24">
        <f t="shared" si="8"/>
        <v>811999.99999999988</v>
      </c>
      <c r="H37" s="24">
        <f t="shared" si="8"/>
        <v>928000</v>
      </c>
      <c r="I37" s="24">
        <f t="shared" si="8"/>
        <v>1044000</v>
      </c>
      <c r="J37" s="24">
        <f t="shared" si="8"/>
        <v>1160000</v>
      </c>
    </row>
    <row r="38" spans="1:10" x14ac:dyDescent="0.25">
      <c r="A38" s="24"/>
      <c r="B38" s="65"/>
      <c r="C38" s="25">
        <v>750</v>
      </c>
      <c r="D38" s="25"/>
      <c r="E38" s="24">
        <f t="shared" si="8"/>
        <v>600000</v>
      </c>
      <c r="F38" s="24">
        <f t="shared" si="8"/>
        <v>720000</v>
      </c>
      <c r="G38" s="24">
        <f t="shared" si="8"/>
        <v>840000</v>
      </c>
      <c r="H38" s="24">
        <f t="shared" si="8"/>
        <v>960000</v>
      </c>
      <c r="I38" s="24">
        <f t="shared" si="8"/>
        <v>1080000</v>
      </c>
      <c r="J38" s="24">
        <f t="shared" si="8"/>
        <v>1200000</v>
      </c>
    </row>
    <row r="39" spans="1:10" x14ac:dyDescent="0.25">
      <c r="A39" s="24"/>
      <c r="B39" s="65"/>
      <c r="C39" s="25">
        <v>775</v>
      </c>
      <c r="D39" s="25"/>
      <c r="E39" s="24">
        <f t="shared" si="8"/>
        <v>620000</v>
      </c>
      <c r="F39" s="24">
        <f t="shared" si="8"/>
        <v>744000</v>
      </c>
      <c r="G39" s="24">
        <f t="shared" si="8"/>
        <v>868000</v>
      </c>
      <c r="H39" s="24">
        <f t="shared" si="8"/>
        <v>992000</v>
      </c>
      <c r="I39" s="24">
        <f t="shared" si="8"/>
        <v>1116000</v>
      </c>
      <c r="J39" s="24">
        <f t="shared" si="8"/>
        <v>1240000</v>
      </c>
    </row>
    <row r="40" spans="1:10" x14ac:dyDescent="0.25">
      <c r="A40" s="24"/>
      <c r="B40" s="65"/>
      <c r="C40" s="25">
        <v>800</v>
      </c>
      <c r="D40" s="25"/>
      <c r="E40" s="24">
        <f t="shared" si="8"/>
        <v>640000</v>
      </c>
      <c r="F40" s="24">
        <f t="shared" si="8"/>
        <v>768000</v>
      </c>
      <c r="G40" s="24">
        <f t="shared" si="8"/>
        <v>896000</v>
      </c>
      <c r="H40" s="24">
        <f t="shared" si="8"/>
        <v>1024000</v>
      </c>
      <c r="I40" s="24">
        <f t="shared" si="8"/>
        <v>1152000</v>
      </c>
      <c r="J40" s="24">
        <f t="shared" si="8"/>
        <v>1280000</v>
      </c>
    </row>
  </sheetData>
  <mergeCells count="5">
    <mergeCell ref="M2:O2"/>
    <mergeCell ref="B15:B40"/>
    <mergeCell ref="E2:I2"/>
    <mergeCell ref="B3:B9"/>
    <mergeCell ref="E14:J14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Introduction</vt:lpstr>
      <vt:lpstr>Sheep water requirements</vt:lpstr>
      <vt:lpstr>Cattle water requirements</vt:lpstr>
      <vt:lpstr>Runoff Yield</vt:lpstr>
    </vt:vector>
  </TitlesOfParts>
  <Company>PIRSA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Mary-Anne Young</dc:creator>
  <cp:lastModifiedBy>Mary-Anne Young</cp:lastModifiedBy>
  <cp:lastPrinted>2013-05-20T07:35:33Z</cp:lastPrinted>
  <dcterms:created xsi:type="dcterms:W3CDTF">2013-05-20T02:21:00Z</dcterms:created>
  <dcterms:modified xsi:type="dcterms:W3CDTF">2022-05-19T01:23:57Z</dcterms:modified>
</cp:coreProperties>
</file>